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Отдел планирования инвестиционных программ\Common\Запросы\ПТУ\Программа_Энергосбережения\ПрограммаЭнергосбережения_ок\"/>
    </mc:Choice>
  </mc:AlternateContent>
  <bookViews>
    <workbookView xWindow="0" yWindow="0" windowWidth="28800" windowHeight="11235" activeTab="1"/>
  </bookViews>
  <sheets>
    <sheet name="План Генерация" sheetId="1" r:id="rId1"/>
    <sheet name="План Тепловые сети" sheetId="2" r:id="rId2"/>
  </sheets>
  <definedNames>
    <definedName name="_xlnm.Print_Titles" localSheetId="0">'План Генерация'!$4:$6</definedName>
    <definedName name="_xlnm.Print_Titles" localSheetId="1">'План Тепловые сети'!$4:$6</definedName>
    <definedName name="_xlnm.Print_Area" localSheetId="0">'План Генерация'!$A$1:$J$72</definedName>
    <definedName name="_xlnm.Print_Area" localSheetId="1">'План Тепловые сети'!$A$1:$J$37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2" l="1"/>
  <c r="D23" i="2" l="1"/>
  <c r="D71" i="1" l="1"/>
  <c r="D51" i="1"/>
  <c r="G23" i="2" l="1"/>
  <c r="G36" i="2"/>
  <c r="F23" i="2"/>
  <c r="D35" i="2"/>
  <c r="D20" i="2"/>
  <c r="F37" i="2" l="1"/>
  <c r="H35" i="2"/>
  <c r="G35" i="2"/>
  <c r="F35" i="2"/>
  <c r="F51" i="1" l="1"/>
  <c r="H69" i="1"/>
  <c r="G69" i="1"/>
  <c r="F69" i="1"/>
  <c r="D69" i="1"/>
  <c r="H59" i="1"/>
  <c r="G59" i="1"/>
  <c r="F59" i="1"/>
  <c r="D59" i="1"/>
  <c r="F71" i="1" l="1"/>
  <c r="F55" i="1"/>
  <c r="D55" i="1"/>
  <c r="H51" i="1"/>
  <c r="H38" i="1"/>
  <c r="G38" i="1"/>
  <c r="D38" i="1"/>
  <c r="H13" i="1"/>
  <c r="G13" i="1"/>
  <c r="D13" i="1"/>
  <c r="H20" i="2" l="1"/>
  <c r="G20" i="2"/>
  <c r="F20" i="2"/>
  <c r="Q14" i="2"/>
  <c r="G15" i="2"/>
  <c r="F15" i="2"/>
  <c r="P10" i="2"/>
  <c r="R10" i="2" s="1"/>
  <c r="P9" i="2"/>
  <c r="M9" i="2"/>
  <c r="M10" i="2" s="1"/>
  <c r="G27" i="2" l="1"/>
  <c r="H27" i="2"/>
  <c r="F27" i="2"/>
  <c r="D27" i="2"/>
  <c r="H15" i="2"/>
  <c r="H23" i="2" s="1"/>
  <c r="H36" i="2" s="1"/>
  <c r="D15" i="2"/>
  <c r="G11" i="2"/>
  <c r="F11" i="2"/>
  <c r="D11" i="2"/>
  <c r="H11" i="2"/>
  <c r="F36" i="2" l="1"/>
  <c r="H55" i="2"/>
  <c r="G55" i="2"/>
  <c r="D36" i="2" l="1"/>
  <c r="D55" i="2" s="1"/>
  <c r="H55" i="1"/>
  <c r="H71" i="1" s="1"/>
  <c r="G55" i="1"/>
  <c r="G51" i="1"/>
  <c r="G71" i="1" s="1"/>
  <c r="D10" i="1" l="1"/>
</calcChain>
</file>

<file path=xl/sharedStrings.xml><?xml version="1.0" encoding="utf-8"?>
<sst xmlns="http://schemas.openxmlformats.org/spreadsheetml/2006/main" count="317" uniqueCount="148">
  <si>
    <t>№ п/п</t>
  </si>
  <si>
    <t>Наименование мероприятий</t>
  </si>
  <si>
    <t>Срок амор-тизации, лет</t>
  </si>
  <si>
    <t>Дисконтир. срок окупае-мости,                               лет</t>
  </si>
  <si>
    <t>Ед. изм</t>
  </si>
  <si>
    <t>т у.т.</t>
  </si>
  <si>
    <t>млн. руб.</t>
  </si>
  <si>
    <t>ед. изм.</t>
  </si>
  <si>
    <t>числ. значение в указ. ед. изм.</t>
  </si>
  <si>
    <t>числ. значение в млн. руб.</t>
  </si>
  <si>
    <t>1.</t>
  </si>
  <si>
    <t xml:space="preserve"> Внедрение энергосберегающих технологий</t>
  </si>
  <si>
    <t>Казанская ТЭЦ-1</t>
  </si>
  <si>
    <t>1.1.</t>
  </si>
  <si>
    <t>1.2.</t>
  </si>
  <si>
    <t>Строительство двух энергоблоков ПГУ Казанской ТЭЦ-1 общей установленной электрической мощностью 230 МВТ</t>
  </si>
  <si>
    <t>-</t>
  </si>
  <si>
    <t>Казанская ТЭЦ-2</t>
  </si>
  <si>
    <t>Внедрение двух энергоблоков ПГУ Казанской ТЭЦ-2 общей установленной электрической мощностью 220 МВТ</t>
  </si>
  <si>
    <t>тыс. кВт*ч</t>
  </si>
  <si>
    <t>1.3.</t>
  </si>
  <si>
    <t>1.4.</t>
  </si>
  <si>
    <t>Гкал</t>
  </si>
  <si>
    <t>Итого по разд.1</t>
  </si>
  <si>
    <t>2.</t>
  </si>
  <si>
    <t>Реконструкция оборудования</t>
  </si>
  <si>
    <t>2.1.</t>
  </si>
  <si>
    <t>2.2.</t>
  </si>
  <si>
    <t>Модернизация ПЭНвд ст. №11</t>
  </si>
  <si>
    <t>2.3.</t>
  </si>
  <si>
    <t>Турбогенератор ст.№9. Модернизация схемы сетевой воды</t>
  </si>
  <si>
    <t>Заинская ГРЭС</t>
  </si>
  <si>
    <t>2.4.</t>
  </si>
  <si>
    <t>Турбина паровая с генератором 3х фазного тока энергоблока  ст.№9. Модернизация проточной части с внедрением  уплотнений ЦВД, ЦСД усовершенствованной конструкции и системы принудительного парового охлаждения РСД.</t>
  </si>
  <si>
    <t>10</t>
  </si>
  <si>
    <t>2.5.</t>
  </si>
  <si>
    <t>Реновация турбин с повышением эффективности их работы, блоки ст.№№2, 3</t>
  </si>
  <si>
    <t>20</t>
  </si>
  <si>
    <t>2.6.</t>
  </si>
  <si>
    <t>Реновация турбин с повышением эффективности их работы, блоки ст.№№4, 5</t>
  </si>
  <si>
    <t>Набережночелнинская ТЭЦ</t>
  </si>
  <si>
    <t>2.7.</t>
  </si>
  <si>
    <t>Градирня №6. Реконструция системы водораспределения  с внедрением полимерных материалов и влагоуловителей</t>
  </si>
  <si>
    <t>2.10.</t>
  </si>
  <si>
    <t>2.11.</t>
  </si>
  <si>
    <t>2.12.</t>
  </si>
  <si>
    <t>2.13.</t>
  </si>
  <si>
    <t>Замена набивки РВП энергетического котла ТГМ-84"Б" ст.1</t>
  </si>
  <si>
    <t>2.14.</t>
  </si>
  <si>
    <t>Замена набивки РВП энергетического котла ТГМЕ-464 ст.11</t>
  </si>
  <si>
    <t>2.15.</t>
  </si>
  <si>
    <t>Замена набивки РВП энергетического котла ТГМ-84"Б" ст.3</t>
  </si>
  <si>
    <t xml:space="preserve"> </t>
  </si>
  <si>
    <t>2.16.</t>
  </si>
  <si>
    <t>Замена набивки РВП энергетического котла ТГМЕ-464 ст.14</t>
  </si>
  <si>
    <t>2.17.</t>
  </si>
  <si>
    <t>Замена набивки РВП энергетического котла ТГМ-84"Б" ст.7</t>
  </si>
  <si>
    <t>2.20.</t>
  </si>
  <si>
    <t>Капитальный ремонт турбины ст.№7 с заменой соплового аппарата  и восстановления радиальных зазоров ЦВД</t>
  </si>
  <si>
    <t>2.21.</t>
  </si>
  <si>
    <t>Капитальный ремонт турбины ст.№11 с заменой соплового аппарата  и восстановления радиальных зазоров ЦВД</t>
  </si>
  <si>
    <t>2.22.</t>
  </si>
  <si>
    <t>Капитальный ремонт турбины ст.№2 с заменой соплового аппарата  и восстановления радиальных зазоров ЦВД</t>
  </si>
  <si>
    <t>2.23.</t>
  </si>
  <si>
    <t>Капитальный ремонт турбины ст.№5 с заменой соплового аппарата  и восстановления радиальных зазоров ЦВД</t>
  </si>
  <si>
    <t>2.24.</t>
  </si>
  <si>
    <t>Капитальный ремонт турбины ст.№4 с заменой соплового аппарата  и восстановления радиальных зазоров ЦВД</t>
  </si>
  <si>
    <t>Итого по разд. 2</t>
  </si>
  <si>
    <t xml:space="preserve">3. </t>
  </si>
  <si>
    <t>Экономия энергетических ресурсов на собственное потребление</t>
  </si>
  <si>
    <t>3.1.</t>
  </si>
  <si>
    <t>Замена насоса сырой воды Д-1250-140 6кВ на меньшую производительностью - на Д-315-50  0,4кВ</t>
  </si>
  <si>
    <t>3.2.</t>
  </si>
  <si>
    <t>3.4.</t>
  </si>
  <si>
    <t>Подпиточный насос Д-320-60, сетевые насосы СЭ-2500-180 котельной "Савиново".Дооборудование  частотно- регулируемым приводом</t>
  </si>
  <si>
    <t>3.5.</t>
  </si>
  <si>
    <t>Итого по разд. 3</t>
  </si>
  <si>
    <t xml:space="preserve">4. </t>
  </si>
  <si>
    <t>Оптимизация параметров технологических процессов</t>
  </si>
  <si>
    <t>4.1.</t>
  </si>
  <si>
    <t>Итого по разд. 4</t>
  </si>
  <si>
    <t xml:space="preserve"> 5.  </t>
  </si>
  <si>
    <t>Технические мероприятия</t>
  </si>
  <si>
    <t>5.1.</t>
  </si>
  <si>
    <t>5.2.</t>
  </si>
  <si>
    <t>Итого по разд. 5</t>
  </si>
  <si>
    <t>ИТОГО</t>
  </si>
  <si>
    <t>млн. руб</t>
  </si>
  <si>
    <t>тыс.кВт*ч</t>
  </si>
  <si>
    <t xml:space="preserve"> 1. Внедрение энергосберегающих технологий</t>
  </si>
  <si>
    <t xml:space="preserve"> Казанские тепловые сети</t>
  </si>
  <si>
    <t>Реконструкция внутриквартальных сетей теплоснабжения и ГВС</t>
  </si>
  <si>
    <t>ИТОГО по КТС</t>
  </si>
  <si>
    <t xml:space="preserve"> Набережночелнинские тепловые сети</t>
  </si>
  <si>
    <t>1.5.</t>
  </si>
  <si>
    <t>1.6.</t>
  </si>
  <si>
    <t>ИТОГО по НЧТС</t>
  </si>
  <si>
    <t>Нижнекамские тепловые сети</t>
  </si>
  <si>
    <t>Заинские тепловые сети</t>
  </si>
  <si>
    <t>Модернизация передаточного устройства ТК-2 участок теплосети по пр.Нефтяников диаметром 426 мм от ПНС до ул.Строителей</t>
  </si>
  <si>
    <t>тыс. кВт.ч</t>
  </si>
  <si>
    <t>4. Экономия энергетических ресурсов при передаче тепловой энергии</t>
  </si>
  <si>
    <t>4.2</t>
  </si>
  <si>
    <t>Реконструкция  электротехнической части и автоматизация ПНС-Сидоровка</t>
  </si>
  <si>
    <t>Объемы выполнения (план)  действия программы</t>
  </si>
  <si>
    <t>Плановые численные значения экономии в обозначенной размеренности действия программы</t>
  </si>
  <si>
    <t>Строительство ПГУ-230 (продолжение; окончание в 2018 г.)</t>
  </si>
  <si>
    <t>Введено в строй в 2014 году</t>
  </si>
  <si>
    <t xml:space="preserve"> Теплофикационная установка. Дооборудование сетевого насоса СЭ-2500-60 (СН IIп №1) ЧРП (окончание 4 кв. 2016 г, эффект с 2017 г.)</t>
  </si>
  <si>
    <t>3.3.</t>
  </si>
  <si>
    <t>Реконструкция внутриквартальных сетей теплоснабжения</t>
  </si>
  <si>
    <t>Реконструкция магистральных тепловодов</t>
  </si>
  <si>
    <t>ИТОГО по П.4</t>
  </si>
  <si>
    <t>ИТОГО по П.1</t>
  </si>
  <si>
    <t>Приложение 2 к  паспорту</t>
  </si>
  <si>
    <t>Приложение 1 к  паспорту</t>
  </si>
  <si>
    <t>числ. значение в        т у.т.</t>
  </si>
  <si>
    <t>(к корректировке инвест. программы 2017 г.)</t>
  </si>
  <si>
    <t>209.90762</t>
  </si>
  <si>
    <t>Реконструкция магистрального тепловода №2 ТК-65-ТК-104 ул.Мурадьяна (ПИР)</t>
  </si>
  <si>
    <t>1.7.</t>
  </si>
  <si>
    <t>Реконструкция тепловой камеры ТК-11 по ул.Корабельная</t>
  </si>
  <si>
    <t>ИТОГО по НКТС</t>
  </si>
  <si>
    <t xml:space="preserve">  Обеспечение применения осветительных устройств с использованием светодиодов</t>
  </si>
  <si>
    <t>6.1.</t>
  </si>
  <si>
    <t>Замена осветительных устройств на светодиодные системы освещения</t>
  </si>
  <si>
    <t>Увеличение КПД проточной части ЦВД ТГ ст.№11  после капитального ремонта.</t>
  </si>
  <si>
    <t>Ремонт уплотнений РВП, замена набивки РВП  ст.№4 (тек.ремонт 2017)</t>
  </si>
  <si>
    <t>Введено в строй в 2016 году</t>
  </si>
  <si>
    <t xml:space="preserve">Повышение энергоэффективности котельной «Горки» с внедрением ЧРП» </t>
  </si>
  <si>
    <t>Окончание внедрения в 2016 г.</t>
  </si>
  <si>
    <t xml:space="preserve">Экономия электроэнергии в результате реконструкции схемы ТФУ </t>
  </si>
  <si>
    <t>«ВНМН 2-го подъема. Модернизация электродвигателя с установкой частотно-регулируемого привода»</t>
  </si>
  <si>
    <t xml:space="preserve">Частотно-регулируемый привод на насосы второго подъема IITH-1,IITH-2 </t>
  </si>
  <si>
    <t>3.6.</t>
  </si>
  <si>
    <t>Замена трубной системы сальникового эжектора  ХЭ-40 турбоустановки ст.№9</t>
  </si>
  <si>
    <t>Капитальный ремонт котлоагрегата БКЗ-210-140 ст.№12 с заменой нижних кубов воздхоподогревателя</t>
  </si>
  <si>
    <t>6.2.</t>
  </si>
  <si>
    <t>6.3.</t>
  </si>
  <si>
    <t>6.4.</t>
  </si>
  <si>
    <t>Итого по разд. 6</t>
  </si>
  <si>
    <t>числ. значение в             т у.т.</t>
  </si>
  <si>
    <t>числ. значение в указ.                  ед. изм.</t>
  </si>
  <si>
    <t>5.3.</t>
  </si>
  <si>
    <t>ПЕРЕЧЕНЬ МЕРОПРИЯТИЙ,                                                                                                                                                                                                                                                                                                                                                                                                                                                                                                                                                                                                                                                                                                                                                                                                                                         ОСНОВНОЙ ЦЕЛЬЮ КОТОРЫХ ЯВЛЯЕТСЯ ЭНЕРГОСБЕРЕЖЕНИЕ И (ИЛИ) ПОВЫШЕНИЕ ЭНЕРГЕТИЧЕСКОЙ ЭФФЕКТИВНОСТИ АО "ТАТЭНЕРГО"                                                                                                                                                                                                                                                                                                                                                                                                                                                                                                                                                                                                                                                                               генерирующие филиалы</t>
  </si>
  <si>
    <t>ПЕРЕЧЕНЬ МЕРОПРИЯТИЙ,                                                                                                                                                                                                                                                                                                                                                                                                                                                                                                                                                                                                                                                                                                                                                                                                                                                                                                                                                                                                                                                                                                                                                   ОСНОВНОЙ ЦЕЛЬЮ КОТОРЫХ ЯВЛЯЕТСЯ ЭНЕРГОСБЕРЕЖЕНИЕ И (ИЛИ) ПОВЫШЕНИЕ ЭНЕРГЕТИЧЕСКОЙ ЭФФЕКТИВНОСТИ АО "ТАТЭНЕРГО"                                                                                                                                                                                                                                                                                                                                                                                                                                                                                                                                                                                                                                                                  теплосетевых филиалов</t>
  </si>
  <si>
    <t>Реконструкция тепловой камеры ТК-76 по ул.Мира (ПИР)</t>
  </si>
  <si>
    <t>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</si>
</sst>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00"/>
    <numFmt numFmtId="166" formatCode="0.0"/>
    <numFmt numFmtId="167" formatCode="#,##0.000"/>
    <numFmt numFmtId="168" formatCode="#,##0.000_ ;\-#,##0.000\ "/>
    <numFmt numFmtId="169" formatCode="#,##0_ ;\-#,##0\ "/>
    <numFmt numFmtId="170" formatCode="#,##0.0"/>
    <numFmt numFmtId="171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6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254">
    <xf numFmtId="0" fontId="0" fillId="0" borderId="0" xfId="0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top" wrapText="1"/>
    </xf>
    <xf numFmtId="2" fontId="0" fillId="0" borderId="0" xfId="0" applyNumberFormat="1"/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65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3" fontId="4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left" vertical="top" wrapText="1"/>
    </xf>
    <xf numFmtId="166" fontId="2" fillId="0" borderId="0" xfId="1" applyNumberFormat="1" applyFont="1" applyFill="1" applyBorder="1" applyAlignment="1">
      <alignment horizontal="center" vertical="center" wrapText="1"/>
    </xf>
    <xf numFmtId="0" fontId="3" fillId="0" borderId="0" xfId="1"/>
    <xf numFmtId="165" fontId="4" fillId="0" borderId="0" xfId="1" applyNumberFormat="1" applyFont="1" applyFill="1" applyBorder="1" applyAlignment="1">
      <alignment horizontal="center" vertical="center" wrapText="1"/>
    </xf>
    <xf numFmtId="49" fontId="2" fillId="3" borderId="0" xfId="7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68" fontId="5" fillId="0" borderId="1" xfId="3" applyNumberFormat="1" applyFont="1" applyFill="1" applyBorder="1" applyAlignment="1">
      <alignment horizontal="center" vertical="center" wrapText="1"/>
    </xf>
    <xf numFmtId="169" fontId="5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/>
    <xf numFmtId="0" fontId="13" fillId="0" borderId="3" xfId="0" applyFont="1" applyBorder="1" applyAlignment="1"/>
    <xf numFmtId="0" fontId="11" fillId="0" borderId="1" xfId="0" applyFont="1" applyBorder="1"/>
    <xf numFmtId="0" fontId="8" fillId="0" borderId="1" xfId="0" applyFont="1" applyBorder="1"/>
    <xf numFmtId="0" fontId="11" fillId="0" borderId="2" xfId="0" applyFont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0" xfId="1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70" fontId="6" fillId="0" borderId="1" xfId="1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6" fillId="0" borderId="1" xfId="8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Border="1"/>
    <xf numFmtId="0" fontId="10" fillId="0" borderId="2" xfId="1" applyFont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 wrapText="1"/>
    </xf>
    <xf numFmtId="49" fontId="6" fillId="0" borderId="5" xfId="7" applyNumberFormat="1" applyFont="1" applyFill="1" applyBorder="1" applyAlignment="1">
      <alignment horizontal="left" vertical="center" wrapText="1"/>
    </xf>
    <xf numFmtId="165" fontId="6" fillId="2" borderId="1" xfId="3" applyNumberFormat="1" applyFont="1" applyFill="1" applyBorder="1" applyAlignment="1">
      <alignment horizontal="center" vertical="center" wrapText="1"/>
    </xf>
    <xf numFmtId="171" fontId="6" fillId="0" borderId="5" xfId="3" applyNumberFormat="1" applyFont="1" applyFill="1" applyBorder="1" applyAlignment="1">
      <alignment horizontal="center" vertical="center" wrapText="1"/>
    </xf>
    <xf numFmtId="169" fontId="6" fillId="0" borderId="5" xfId="3" applyNumberFormat="1" applyFont="1" applyFill="1" applyBorder="1" applyAlignment="1">
      <alignment horizontal="center" vertical="center" wrapText="1"/>
    </xf>
    <xf numFmtId="168" fontId="6" fillId="0" borderId="5" xfId="3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165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1" fontId="6" fillId="0" borderId="1" xfId="3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1" fontId="6" fillId="0" borderId="3" xfId="1" applyNumberFormat="1" applyFont="1" applyFill="1" applyBorder="1" applyAlignment="1">
      <alignment horizontal="center" vertical="center" wrapText="1"/>
    </xf>
    <xf numFmtId="168" fontId="6" fillId="0" borderId="1" xfId="3" applyNumberFormat="1" applyFont="1" applyFill="1" applyBorder="1" applyAlignment="1">
      <alignment horizontal="center" vertical="center" wrapText="1"/>
    </xf>
    <xf numFmtId="169" fontId="6" fillId="0" borderId="1" xfId="3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0" fillId="0" borderId="1" xfId="0" applyFont="1" applyBorder="1"/>
    <xf numFmtId="0" fontId="10" fillId="0" borderId="2" xfId="0" applyFont="1" applyBorder="1"/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/>
    <xf numFmtId="166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1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/>
    <xf numFmtId="1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right" wrapText="1"/>
    </xf>
    <xf numFmtId="49" fontId="8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1" fillId="0" borderId="3" xfId="0" applyFont="1" applyBorder="1"/>
    <xf numFmtId="0" fontId="5" fillId="0" borderId="8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4" fillId="0" borderId="5" xfId="1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/>
    <xf numFmtId="49" fontId="8" fillId="0" borderId="9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left" vertical="top" wrapText="1"/>
    </xf>
    <xf numFmtId="166" fontId="11" fillId="0" borderId="3" xfId="0" applyNumberFormat="1" applyFont="1" applyBorder="1" applyAlignment="1">
      <alignment horizontal="left" vertical="top" wrapText="1"/>
    </xf>
    <xf numFmtId="16" fontId="5" fillId="0" borderId="1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165" fontId="11" fillId="0" borderId="1" xfId="0" applyNumberFormat="1" applyFont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wrapText="1"/>
    </xf>
    <xf numFmtId="166" fontId="11" fillId="0" borderId="2" xfId="0" applyNumberFormat="1" applyFont="1" applyBorder="1" applyAlignment="1">
      <alignment wrapText="1"/>
    </xf>
    <xf numFmtId="2" fontId="5" fillId="0" borderId="1" xfId="2" applyNumberFormat="1" applyFont="1" applyFill="1" applyBorder="1" applyAlignment="1">
      <alignment vertical="center" wrapText="1"/>
    </xf>
    <xf numFmtId="1" fontId="5" fillId="0" borderId="1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165" fontId="11" fillId="0" borderId="3" xfId="0" applyNumberFormat="1" applyFont="1" applyBorder="1" applyAlignment="1">
      <alignment wrapText="1"/>
    </xf>
    <xf numFmtId="166" fontId="11" fillId="0" borderId="3" xfId="0" applyNumberFormat="1" applyFont="1" applyBorder="1" applyAlignment="1">
      <alignment wrapText="1"/>
    </xf>
    <xf numFmtId="0" fontId="5" fillId="0" borderId="10" xfId="1" applyFont="1" applyFill="1" applyBorder="1" applyAlignment="1">
      <alignment horizontal="center" vertical="center" wrapText="1"/>
    </xf>
    <xf numFmtId="2" fontId="5" fillId="0" borderId="7" xfId="2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top" wrapText="1"/>
    </xf>
    <xf numFmtId="1" fontId="5" fillId="0" borderId="5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Border="1"/>
    <xf numFmtId="0" fontId="5" fillId="0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49" fontId="7" fillId="0" borderId="9" xfId="1" applyNumberFormat="1" applyFont="1" applyFill="1" applyBorder="1" applyAlignment="1">
      <alignment horizontal="center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49" fontId="7" fillId="0" borderId="13" xfId="1" applyNumberFormat="1" applyFont="1" applyFill="1" applyBorder="1" applyAlignment="1">
      <alignment horizontal="center" vertical="center" wrapText="1"/>
    </xf>
    <xf numFmtId="49" fontId="7" fillId="0" borderId="14" xfId="1" applyNumberFormat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horizontal="center" vertical="center" wrapText="1"/>
    </xf>
    <xf numFmtId="49" fontId="7" fillId="0" borderId="15" xfId="1" applyNumberFormat="1" applyFont="1" applyFill="1" applyBorder="1" applyAlignment="1">
      <alignment horizontal="center" vertical="center" wrapText="1"/>
    </xf>
    <xf numFmtId="166" fontId="11" fillId="0" borderId="9" xfId="0" applyNumberFormat="1" applyFont="1" applyFill="1" applyBorder="1" applyAlignment="1">
      <alignment horizontal="center" vertical="top" wrapText="1"/>
    </xf>
    <xf numFmtId="166" fontId="11" fillId="0" borderId="12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left" vertical="center" wrapText="1"/>
    </xf>
    <xf numFmtId="0" fontId="7" fillId="0" borderId="3" xfId="1" applyNumberFormat="1" applyFont="1" applyFill="1" applyBorder="1" applyAlignment="1">
      <alignment horizontal="left" vertical="center" wrapText="1"/>
    </xf>
    <xf numFmtId="0" fontId="7" fillId="0" borderId="4" xfId="1" applyNumberFormat="1" applyFont="1" applyFill="1" applyBorder="1" applyAlignment="1">
      <alignment horizontal="left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2" xfId="4"/>
    <cellStyle name="Обычный 3" xfId="5"/>
    <cellStyle name="Обычный 4" xfId="2"/>
    <cellStyle name="Обычный 5 2" xfId="1"/>
    <cellStyle name="Обычный 5 3" xfId="7"/>
    <cellStyle name="Обычный 5 3 2" xfId="8"/>
    <cellStyle name="Финансовый 3" xfId="3"/>
    <cellStyle name="Финансовый 3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55" zoomScale="80" zoomScaleNormal="60" zoomScaleSheetLayoutView="80" workbookViewId="0">
      <selection activeCell="R69" sqref="R69:R70"/>
    </sheetView>
  </sheetViews>
  <sheetFormatPr defaultRowHeight="15" x14ac:dyDescent="0.25"/>
  <cols>
    <col min="1" max="1" width="5.42578125" customWidth="1"/>
    <col min="2" max="2" width="40.28515625" customWidth="1"/>
    <col min="4" max="4" width="12.42578125" customWidth="1"/>
    <col min="5" max="5" width="8.42578125" customWidth="1"/>
    <col min="6" max="8" width="13.42578125" customWidth="1"/>
    <col min="9" max="10" width="12.85546875" customWidth="1"/>
  </cols>
  <sheetData>
    <row r="1" spans="1:10" x14ac:dyDescent="0.25">
      <c r="A1" s="105"/>
      <c r="B1" s="105"/>
      <c r="C1" s="105"/>
      <c r="D1" s="105"/>
      <c r="E1" s="105"/>
      <c r="F1" s="105"/>
      <c r="G1" s="105"/>
      <c r="H1" s="172" t="s">
        <v>115</v>
      </c>
      <c r="I1" s="172"/>
      <c r="J1" s="172"/>
    </row>
    <row r="2" spans="1:10" ht="80.45" customHeight="1" x14ac:dyDescent="0.25">
      <c r="A2" s="178" t="s">
        <v>144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9.149999999999999" customHeight="1" x14ac:dyDescent="0.25">
      <c r="A3" s="186" t="s">
        <v>117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0" ht="54.6" customHeight="1" x14ac:dyDescent="0.25">
      <c r="A4" s="179" t="s">
        <v>0</v>
      </c>
      <c r="B4" s="180" t="s">
        <v>1</v>
      </c>
      <c r="C4" s="181" t="s">
        <v>104</v>
      </c>
      <c r="D4" s="181"/>
      <c r="E4" s="199" t="s">
        <v>105</v>
      </c>
      <c r="F4" s="200"/>
      <c r="G4" s="200"/>
      <c r="H4" s="201"/>
      <c r="I4" s="182" t="s">
        <v>2</v>
      </c>
      <c r="J4" s="182" t="s">
        <v>3</v>
      </c>
    </row>
    <row r="5" spans="1:10" x14ac:dyDescent="0.25">
      <c r="A5" s="179"/>
      <c r="B5" s="180"/>
      <c r="C5" s="185" t="s">
        <v>4</v>
      </c>
      <c r="D5" s="185">
        <v>2017</v>
      </c>
      <c r="E5" s="177">
        <v>2017</v>
      </c>
      <c r="F5" s="177"/>
      <c r="G5" s="177"/>
      <c r="H5" s="177"/>
      <c r="I5" s="183"/>
      <c r="J5" s="183"/>
    </row>
    <row r="6" spans="1:10" ht="38.25" x14ac:dyDescent="0.25">
      <c r="A6" s="179"/>
      <c r="B6" s="180"/>
      <c r="C6" s="185"/>
      <c r="D6" s="185"/>
      <c r="E6" s="23" t="s">
        <v>7</v>
      </c>
      <c r="F6" s="24" t="s">
        <v>142</v>
      </c>
      <c r="G6" s="24" t="s">
        <v>141</v>
      </c>
      <c r="H6" s="24" t="s">
        <v>9</v>
      </c>
      <c r="I6" s="184"/>
      <c r="J6" s="184"/>
    </row>
    <row r="7" spans="1:10" x14ac:dyDescent="0.25">
      <c r="A7" s="106" t="s">
        <v>10</v>
      </c>
      <c r="B7" s="107" t="s">
        <v>11</v>
      </c>
      <c r="C7" s="41"/>
      <c r="D7" s="41"/>
      <c r="E7" s="41"/>
      <c r="F7" s="41"/>
      <c r="G7" s="41"/>
      <c r="H7" s="41"/>
      <c r="I7" s="41"/>
      <c r="J7" s="42"/>
    </row>
    <row r="8" spans="1:10" x14ac:dyDescent="0.25">
      <c r="A8" s="43"/>
      <c r="B8" s="173" t="s">
        <v>12</v>
      </c>
      <c r="C8" s="174"/>
      <c r="D8" s="174"/>
      <c r="E8" s="43"/>
      <c r="F8" s="43"/>
      <c r="G8" s="43"/>
      <c r="H8" s="43"/>
      <c r="I8" s="44"/>
      <c r="J8" s="42"/>
    </row>
    <row r="9" spans="1:10" s="1" customFormat="1" ht="26.45" customHeight="1" x14ac:dyDescent="0.25">
      <c r="A9" s="45" t="s">
        <v>13</v>
      </c>
      <c r="B9" s="33" t="s">
        <v>106</v>
      </c>
      <c r="C9" s="23" t="s">
        <v>6</v>
      </c>
      <c r="D9" s="29">
        <v>966.25900000000001</v>
      </c>
      <c r="E9" s="23" t="s">
        <v>5</v>
      </c>
      <c r="F9" s="30">
        <v>0</v>
      </c>
      <c r="G9" s="30">
        <v>0</v>
      </c>
      <c r="H9" s="29">
        <v>0</v>
      </c>
      <c r="I9" s="48">
        <v>25</v>
      </c>
      <c r="J9" s="49">
        <v>12.5</v>
      </c>
    </row>
    <row r="10" spans="1:10" ht="39" hidden="1" x14ac:dyDescent="0.25">
      <c r="A10" s="108" t="s">
        <v>14</v>
      </c>
      <c r="B10" s="109" t="s">
        <v>15</v>
      </c>
      <c r="C10" s="23" t="s">
        <v>6</v>
      </c>
      <c r="D10" s="29">
        <f>8182.203*0</f>
        <v>0</v>
      </c>
      <c r="E10" s="23" t="s">
        <v>16</v>
      </c>
      <c r="F10" s="23" t="s">
        <v>16</v>
      </c>
      <c r="G10" s="23" t="s">
        <v>16</v>
      </c>
      <c r="H10" s="23" t="s">
        <v>16</v>
      </c>
      <c r="I10" s="110">
        <v>25</v>
      </c>
      <c r="J10" s="54">
        <v>13</v>
      </c>
    </row>
    <row r="11" spans="1:10" x14ac:dyDescent="0.25">
      <c r="A11" s="108"/>
      <c r="B11" s="187" t="s">
        <v>17</v>
      </c>
      <c r="C11" s="188"/>
      <c r="D11" s="188"/>
      <c r="E11" s="23"/>
      <c r="F11" s="23"/>
      <c r="G11" s="23"/>
      <c r="H11" s="23"/>
      <c r="I11" s="110"/>
      <c r="J11" s="54"/>
    </row>
    <row r="12" spans="1:10" ht="39" x14ac:dyDescent="0.25">
      <c r="A12" s="108" t="s">
        <v>14</v>
      </c>
      <c r="B12" s="109" t="s">
        <v>18</v>
      </c>
      <c r="C12" s="23" t="s">
        <v>6</v>
      </c>
      <c r="D12" s="111" t="s">
        <v>107</v>
      </c>
      <c r="E12" s="23" t="s">
        <v>5</v>
      </c>
      <c r="F12" s="112">
        <v>162954.46593523788</v>
      </c>
      <c r="G12" s="112">
        <v>162954.46593523788</v>
      </c>
      <c r="H12" s="113">
        <v>506.394310928712</v>
      </c>
      <c r="I12" s="110">
        <v>25</v>
      </c>
      <c r="J12" s="54">
        <v>13</v>
      </c>
    </row>
    <row r="13" spans="1:10" x14ac:dyDescent="0.25">
      <c r="A13" s="54"/>
      <c r="B13" s="114" t="s">
        <v>23</v>
      </c>
      <c r="C13" s="23"/>
      <c r="D13" s="29">
        <f>D9</f>
        <v>966.25900000000001</v>
      </c>
      <c r="E13" s="54"/>
      <c r="F13" s="25"/>
      <c r="G13" s="30">
        <f>G12</f>
        <v>162954.46593523788</v>
      </c>
      <c r="H13" s="29">
        <f>H12</f>
        <v>506.394310928712</v>
      </c>
      <c r="I13" s="115"/>
      <c r="J13" s="116"/>
    </row>
    <row r="14" spans="1:10" x14ac:dyDescent="0.25">
      <c r="A14" s="117" t="s">
        <v>24</v>
      </c>
      <c r="B14" s="118" t="s">
        <v>25</v>
      </c>
      <c r="C14" s="119"/>
      <c r="D14" s="119"/>
      <c r="E14" s="120"/>
      <c r="F14" s="120"/>
      <c r="G14" s="120"/>
      <c r="H14" s="120"/>
      <c r="I14" s="120"/>
      <c r="J14" s="116"/>
    </row>
    <row r="15" spans="1:10" hidden="1" x14ac:dyDescent="0.25">
      <c r="A15" s="121" t="s">
        <v>27</v>
      </c>
      <c r="B15" s="122" t="s">
        <v>28</v>
      </c>
      <c r="C15" s="23" t="s">
        <v>6</v>
      </c>
      <c r="D15" s="54" t="s">
        <v>16</v>
      </c>
      <c r="E15" s="23" t="s">
        <v>5</v>
      </c>
      <c r="F15" s="43"/>
      <c r="G15" s="43"/>
      <c r="H15" s="43"/>
      <c r="I15" s="110">
        <v>25</v>
      </c>
      <c r="J15" s="116">
        <v>8.1999999999999993</v>
      </c>
    </row>
    <row r="16" spans="1:10" ht="26.25" hidden="1" x14ac:dyDescent="0.25">
      <c r="A16" s="23" t="s">
        <v>29</v>
      </c>
      <c r="B16" s="123" t="s">
        <v>30</v>
      </c>
      <c r="C16" s="23" t="s">
        <v>6</v>
      </c>
      <c r="D16" s="54" t="s">
        <v>16</v>
      </c>
      <c r="E16" s="23" t="s">
        <v>5</v>
      </c>
      <c r="F16" s="43"/>
      <c r="G16" s="43"/>
      <c r="H16" s="43"/>
      <c r="I16" s="110">
        <v>25</v>
      </c>
      <c r="J16" s="124">
        <v>24.9</v>
      </c>
    </row>
    <row r="17" spans="1:12" hidden="1" x14ac:dyDescent="0.25">
      <c r="A17" s="23"/>
      <c r="B17" s="173" t="s">
        <v>31</v>
      </c>
      <c r="C17" s="174"/>
      <c r="D17" s="174"/>
      <c r="E17" s="125"/>
      <c r="F17" s="125"/>
      <c r="G17" s="125"/>
      <c r="H17" s="125"/>
      <c r="I17" s="125"/>
      <c r="J17" s="116"/>
    </row>
    <row r="18" spans="1:12" ht="60" hidden="1" x14ac:dyDescent="0.25">
      <c r="A18" s="126" t="s">
        <v>32</v>
      </c>
      <c r="B18" s="127" t="s">
        <v>33</v>
      </c>
      <c r="C18" s="128" t="s">
        <v>6</v>
      </c>
      <c r="D18" s="128" t="s">
        <v>16</v>
      </c>
      <c r="E18" s="128" t="s">
        <v>5</v>
      </c>
      <c r="F18" s="129"/>
      <c r="G18" s="129"/>
      <c r="H18" s="129"/>
      <c r="I18" s="130" t="s">
        <v>34</v>
      </c>
      <c r="J18" s="131">
        <v>9</v>
      </c>
    </row>
    <row r="19" spans="1:12" ht="25.5" hidden="1" x14ac:dyDescent="0.25">
      <c r="A19" s="132" t="s">
        <v>35</v>
      </c>
      <c r="B19" s="133" t="s">
        <v>36</v>
      </c>
      <c r="C19" s="128" t="s">
        <v>6</v>
      </c>
      <c r="D19" s="23"/>
      <c r="E19" s="128" t="s">
        <v>5</v>
      </c>
      <c r="F19" s="43"/>
      <c r="G19" s="43"/>
      <c r="H19" s="43"/>
      <c r="I19" s="134" t="s">
        <v>37</v>
      </c>
      <c r="J19" s="54">
        <v>6</v>
      </c>
    </row>
    <row r="20" spans="1:12" ht="25.5" hidden="1" x14ac:dyDescent="0.25">
      <c r="A20" s="132" t="s">
        <v>38</v>
      </c>
      <c r="B20" s="133" t="s">
        <v>39</v>
      </c>
      <c r="C20" s="128" t="s">
        <v>6</v>
      </c>
      <c r="D20" s="23"/>
      <c r="E20" s="128" t="s">
        <v>5</v>
      </c>
      <c r="F20" s="43"/>
      <c r="G20" s="43"/>
      <c r="H20" s="43"/>
      <c r="I20" s="134" t="s">
        <v>37</v>
      </c>
      <c r="J20" s="54">
        <v>6</v>
      </c>
    </row>
    <row r="21" spans="1:12" s="1" customFormat="1" ht="15" customHeight="1" x14ac:dyDescent="0.25">
      <c r="A21" s="135"/>
      <c r="B21" s="191" t="s">
        <v>40</v>
      </c>
      <c r="C21" s="192"/>
      <c r="D21" s="192"/>
      <c r="E21" s="136"/>
      <c r="F21" s="136"/>
      <c r="G21" s="136"/>
      <c r="H21" s="137"/>
      <c r="I21" s="138"/>
      <c r="J21" s="2"/>
    </row>
    <row r="22" spans="1:12" s="1" customFormat="1" ht="55.15" hidden="1" customHeight="1" x14ac:dyDescent="0.25">
      <c r="A22" s="139" t="s">
        <v>41</v>
      </c>
      <c r="B22" s="122" t="s">
        <v>42</v>
      </c>
      <c r="C22" s="23" t="s">
        <v>6</v>
      </c>
      <c r="D22" s="29"/>
      <c r="E22" s="23" t="s">
        <v>5</v>
      </c>
      <c r="F22" s="25"/>
      <c r="G22" s="25"/>
      <c r="H22" s="29"/>
      <c r="I22" s="140">
        <v>20</v>
      </c>
      <c r="J22" s="32">
        <v>12.4</v>
      </c>
    </row>
    <row r="23" spans="1:12" s="1" customFormat="1" ht="30.6" customHeight="1" x14ac:dyDescent="0.25">
      <c r="A23" s="25" t="s">
        <v>26</v>
      </c>
      <c r="B23" s="175" t="s">
        <v>126</v>
      </c>
      <c r="C23" s="23" t="s">
        <v>6</v>
      </c>
      <c r="D23" s="29">
        <v>0.35780000000000001</v>
      </c>
      <c r="E23" s="23" t="s">
        <v>5</v>
      </c>
      <c r="F23" s="30">
        <v>184</v>
      </c>
      <c r="G23" s="30">
        <v>184</v>
      </c>
      <c r="H23" s="29">
        <v>0.23899999999999999</v>
      </c>
      <c r="I23" s="35">
        <v>15</v>
      </c>
      <c r="J23" s="32">
        <v>1.17</v>
      </c>
    </row>
    <row r="24" spans="1:12" s="1" customFormat="1" ht="30.6" hidden="1" customHeight="1" x14ac:dyDescent="0.25">
      <c r="A24" s="141" t="s">
        <v>43</v>
      </c>
      <c r="B24" s="176"/>
      <c r="C24" s="23" t="s">
        <v>6</v>
      </c>
      <c r="D24" s="29"/>
      <c r="E24" s="23" t="s">
        <v>5</v>
      </c>
      <c r="F24" s="30"/>
      <c r="G24" s="30"/>
      <c r="H24" s="29"/>
      <c r="I24" s="35">
        <v>15</v>
      </c>
      <c r="J24" s="32">
        <v>1.17</v>
      </c>
    </row>
    <row r="25" spans="1:12" s="1" customFormat="1" ht="30.6" hidden="1" customHeight="1" x14ac:dyDescent="0.25">
      <c r="A25" s="25" t="s">
        <v>44</v>
      </c>
      <c r="B25" s="176"/>
      <c r="C25" s="23" t="s">
        <v>6</v>
      </c>
      <c r="D25" s="29"/>
      <c r="E25" s="23" t="s">
        <v>5</v>
      </c>
      <c r="F25" s="30"/>
      <c r="G25" s="30"/>
      <c r="H25" s="29"/>
      <c r="I25" s="35">
        <v>15</v>
      </c>
      <c r="J25" s="32">
        <v>1.4</v>
      </c>
    </row>
    <row r="26" spans="1:12" s="1" customFormat="1" ht="30.6" hidden="1" customHeight="1" x14ac:dyDescent="0.25">
      <c r="A26" s="25" t="s">
        <v>45</v>
      </c>
      <c r="B26" s="176"/>
      <c r="C26" s="23" t="s">
        <v>6</v>
      </c>
      <c r="D26" s="29"/>
      <c r="E26" s="23" t="s">
        <v>5</v>
      </c>
      <c r="F26" s="30"/>
      <c r="G26" s="30"/>
      <c r="H26" s="29"/>
      <c r="I26" s="35">
        <v>15</v>
      </c>
      <c r="J26" s="32">
        <v>2.11</v>
      </c>
    </row>
    <row r="27" spans="1:12" s="1" customFormat="1" ht="30.6" hidden="1" customHeight="1" x14ac:dyDescent="0.25">
      <c r="A27" s="25" t="s">
        <v>46</v>
      </c>
      <c r="B27" s="122" t="s">
        <v>47</v>
      </c>
      <c r="C27" s="23" t="s">
        <v>6</v>
      </c>
      <c r="D27" s="29"/>
      <c r="E27" s="23" t="s">
        <v>5</v>
      </c>
      <c r="F27" s="30"/>
      <c r="G27" s="30"/>
      <c r="H27" s="29"/>
      <c r="I27" s="35">
        <v>15</v>
      </c>
      <c r="J27" s="32">
        <v>1.5</v>
      </c>
      <c r="L27" s="3"/>
    </row>
    <row r="28" spans="1:12" s="1" customFormat="1" ht="30.6" hidden="1" customHeight="1" x14ac:dyDescent="0.25">
      <c r="A28" s="25" t="s">
        <v>48</v>
      </c>
      <c r="B28" s="142" t="s">
        <v>49</v>
      </c>
      <c r="C28" s="23" t="s">
        <v>6</v>
      </c>
      <c r="D28" s="29"/>
      <c r="E28" s="23" t="s">
        <v>5</v>
      </c>
      <c r="F28" s="30"/>
      <c r="G28" s="30"/>
      <c r="H28" s="29"/>
      <c r="I28" s="35">
        <v>15</v>
      </c>
      <c r="J28" s="32">
        <v>2.37</v>
      </c>
    </row>
    <row r="29" spans="1:12" s="1" customFormat="1" ht="30.6" hidden="1" customHeight="1" x14ac:dyDescent="0.25">
      <c r="A29" s="141" t="s">
        <v>50</v>
      </c>
      <c r="B29" s="142" t="s">
        <v>51</v>
      </c>
      <c r="C29" s="23" t="s">
        <v>6</v>
      </c>
      <c r="D29" s="29"/>
      <c r="E29" s="23" t="s">
        <v>5</v>
      </c>
      <c r="F29" s="30"/>
      <c r="G29" s="30"/>
      <c r="H29" s="29"/>
      <c r="I29" s="35">
        <v>15</v>
      </c>
      <c r="J29" s="32">
        <v>1.27</v>
      </c>
    </row>
    <row r="30" spans="1:12" s="1" customFormat="1" ht="30.6" hidden="1" customHeight="1" x14ac:dyDescent="0.25">
      <c r="A30" s="25" t="s">
        <v>53</v>
      </c>
      <c r="B30" s="122" t="s">
        <v>54</v>
      </c>
      <c r="C30" s="23" t="s">
        <v>6</v>
      </c>
      <c r="D30" s="29"/>
      <c r="E30" s="23" t="s">
        <v>5</v>
      </c>
      <c r="F30" s="30"/>
      <c r="G30" s="30"/>
      <c r="H30" s="29"/>
      <c r="I30" s="35">
        <v>15</v>
      </c>
      <c r="J30" s="32">
        <v>2.2000000000000002</v>
      </c>
    </row>
    <row r="31" spans="1:12" s="1" customFormat="1" ht="30.6" hidden="1" customHeight="1" x14ac:dyDescent="0.25">
      <c r="A31" s="25" t="s">
        <v>55</v>
      </c>
      <c r="B31" s="122" t="s">
        <v>56</v>
      </c>
      <c r="C31" s="23" t="s">
        <v>6</v>
      </c>
      <c r="D31" s="29"/>
      <c r="E31" s="23" t="s">
        <v>5</v>
      </c>
      <c r="F31" s="30"/>
      <c r="G31" s="30"/>
      <c r="H31" s="29"/>
      <c r="I31" s="35">
        <v>15</v>
      </c>
      <c r="J31" s="32">
        <v>1.98</v>
      </c>
    </row>
    <row r="32" spans="1:12" s="1" customFormat="1" ht="41.45" hidden="1" customHeight="1" x14ac:dyDescent="0.25">
      <c r="A32" s="141" t="s">
        <v>57</v>
      </c>
      <c r="B32" s="143" t="s">
        <v>58</v>
      </c>
      <c r="C32" s="23" t="s">
        <v>6</v>
      </c>
      <c r="D32" s="29"/>
      <c r="E32" s="23" t="s">
        <v>5</v>
      </c>
      <c r="F32" s="25"/>
      <c r="G32" s="25"/>
      <c r="H32" s="29"/>
      <c r="I32" s="140">
        <v>15</v>
      </c>
      <c r="J32" s="32">
        <v>2.4</v>
      </c>
    </row>
    <row r="33" spans="1:10" s="1" customFormat="1" ht="41.45" hidden="1" customHeight="1" x14ac:dyDescent="0.25">
      <c r="A33" s="25" t="s">
        <v>59</v>
      </c>
      <c r="B33" s="143" t="s">
        <v>60</v>
      </c>
      <c r="C33" s="23" t="s">
        <v>6</v>
      </c>
      <c r="D33" s="29"/>
      <c r="E33" s="23" t="s">
        <v>5</v>
      </c>
      <c r="F33" s="25"/>
      <c r="G33" s="25"/>
      <c r="H33" s="29"/>
      <c r="I33" s="140">
        <v>15</v>
      </c>
      <c r="J33" s="32">
        <v>1.9</v>
      </c>
    </row>
    <row r="34" spans="1:10" s="1" customFormat="1" ht="41.45" hidden="1" customHeight="1" x14ac:dyDescent="0.25">
      <c r="A34" s="25" t="s">
        <v>61</v>
      </c>
      <c r="B34" s="143" t="s">
        <v>62</v>
      </c>
      <c r="C34" s="23" t="s">
        <v>6</v>
      </c>
      <c r="D34" s="29"/>
      <c r="E34" s="23" t="s">
        <v>5</v>
      </c>
      <c r="F34" s="25"/>
      <c r="G34" s="25"/>
      <c r="H34" s="29"/>
      <c r="I34" s="140">
        <v>15</v>
      </c>
      <c r="J34" s="32">
        <v>2.4</v>
      </c>
    </row>
    <row r="35" spans="1:10" s="1" customFormat="1" ht="41.45" hidden="1" customHeight="1" x14ac:dyDescent="0.25">
      <c r="A35" s="25" t="s">
        <v>63</v>
      </c>
      <c r="B35" s="143" t="s">
        <v>64</v>
      </c>
      <c r="C35" s="23" t="s">
        <v>6</v>
      </c>
      <c r="D35" s="29"/>
      <c r="E35" s="23" t="s">
        <v>5</v>
      </c>
      <c r="F35" s="25"/>
      <c r="G35" s="25"/>
      <c r="H35" s="29"/>
      <c r="I35" s="140">
        <v>15</v>
      </c>
      <c r="J35" s="32">
        <v>2.7</v>
      </c>
    </row>
    <row r="36" spans="1:10" s="1" customFormat="1" ht="41.45" hidden="1" customHeight="1" x14ac:dyDescent="0.25">
      <c r="A36" s="25" t="s">
        <v>65</v>
      </c>
      <c r="B36" s="143" t="s">
        <v>66</v>
      </c>
      <c r="C36" s="23" t="s">
        <v>6</v>
      </c>
      <c r="D36" s="29"/>
      <c r="E36" s="23" t="s">
        <v>5</v>
      </c>
      <c r="F36" s="25"/>
      <c r="G36" s="25"/>
      <c r="H36" s="29"/>
      <c r="I36" s="140">
        <v>15</v>
      </c>
      <c r="J36" s="32">
        <v>3.9</v>
      </c>
    </row>
    <row r="37" spans="1:10" s="1" customFormat="1" ht="30.6" customHeight="1" x14ac:dyDescent="0.25">
      <c r="A37" s="25" t="s">
        <v>27</v>
      </c>
      <c r="B37" s="171" t="s">
        <v>127</v>
      </c>
      <c r="C37" s="23" t="s">
        <v>6</v>
      </c>
      <c r="D37" s="29">
        <v>0.21199999999999999</v>
      </c>
      <c r="E37" s="23" t="s">
        <v>5</v>
      </c>
      <c r="F37" s="30">
        <v>206</v>
      </c>
      <c r="G37" s="30">
        <v>206</v>
      </c>
      <c r="H37" s="29">
        <v>0.52200000000000002</v>
      </c>
      <c r="I37" s="35">
        <v>15</v>
      </c>
      <c r="J37" s="32">
        <v>0.5</v>
      </c>
    </row>
    <row r="38" spans="1:10" s="1" customFormat="1" ht="22.9" customHeight="1" x14ac:dyDescent="0.25">
      <c r="A38" s="193" t="s">
        <v>67</v>
      </c>
      <c r="B38" s="193"/>
      <c r="C38" s="23" t="s">
        <v>6</v>
      </c>
      <c r="D38" s="113">
        <f>D23+D37</f>
        <v>0.56979999999999997</v>
      </c>
      <c r="E38" s="23"/>
      <c r="F38" s="112"/>
      <c r="G38" s="112">
        <f>G23+G37</f>
        <v>390</v>
      </c>
      <c r="H38" s="113">
        <f>H23+H37</f>
        <v>0.76100000000000001</v>
      </c>
      <c r="I38" s="50"/>
      <c r="J38" s="2"/>
    </row>
    <row r="39" spans="1:10" s="1" customFormat="1" ht="27" customHeight="1" x14ac:dyDescent="0.25">
      <c r="A39" s="135" t="s">
        <v>68</v>
      </c>
      <c r="B39" s="206" t="s">
        <v>69</v>
      </c>
      <c r="C39" s="207"/>
      <c r="D39" s="207"/>
      <c r="E39" s="144"/>
      <c r="F39" s="144"/>
      <c r="G39" s="144"/>
      <c r="H39" s="145"/>
      <c r="I39" s="50"/>
      <c r="J39" s="2"/>
    </row>
    <row r="40" spans="1:10" s="1" customFormat="1" ht="15" customHeight="1" x14ac:dyDescent="0.25">
      <c r="A40" s="146"/>
      <c r="B40" s="189" t="s">
        <v>12</v>
      </c>
      <c r="C40" s="190"/>
      <c r="D40" s="190"/>
      <c r="E40" s="147"/>
      <c r="F40" s="147"/>
      <c r="G40" s="147"/>
      <c r="H40" s="148"/>
      <c r="I40" s="149"/>
      <c r="J40" s="2"/>
    </row>
    <row r="41" spans="1:10" s="1" customFormat="1" ht="42" hidden="1" customHeight="1" x14ac:dyDescent="0.25">
      <c r="A41" s="25" t="s">
        <v>70</v>
      </c>
      <c r="B41" s="150" t="s">
        <v>71</v>
      </c>
      <c r="C41" s="23" t="s">
        <v>6</v>
      </c>
      <c r="D41" s="25"/>
      <c r="E41" s="25"/>
      <c r="F41" s="151"/>
      <c r="G41" s="151"/>
      <c r="H41" s="152"/>
      <c r="I41" s="153">
        <v>15</v>
      </c>
      <c r="J41" s="141">
        <v>0.4</v>
      </c>
    </row>
    <row r="42" spans="1:10" s="1" customFormat="1" ht="54" customHeight="1" x14ac:dyDescent="0.25">
      <c r="A42" s="25" t="s">
        <v>70</v>
      </c>
      <c r="B42" s="150" t="s">
        <v>108</v>
      </c>
      <c r="C42" s="23" t="s">
        <v>6</v>
      </c>
      <c r="D42" s="111" t="s">
        <v>128</v>
      </c>
      <c r="E42" s="32" t="s">
        <v>19</v>
      </c>
      <c r="F42" s="29">
        <v>681.93333333333339</v>
      </c>
      <c r="G42" s="30">
        <v>235</v>
      </c>
      <c r="H42" s="29">
        <v>0.152</v>
      </c>
      <c r="I42" s="48">
        <v>15</v>
      </c>
      <c r="J42" s="141">
        <v>12</v>
      </c>
    </row>
    <row r="43" spans="1:10" s="1" customFormat="1" ht="37.15" customHeight="1" x14ac:dyDescent="0.25">
      <c r="A43" s="25" t="s">
        <v>72</v>
      </c>
      <c r="B43" s="150" t="s">
        <v>129</v>
      </c>
      <c r="C43" s="23" t="s">
        <v>6</v>
      </c>
      <c r="D43" s="111" t="s">
        <v>128</v>
      </c>
      <c r="E43" s="32" t="s">
        <v>19</v>
      </c>
      <c r="F43" s="29">
        <v>1239.8287325033416</v>
      </c>
      <c r="G43" s="30">
        <v>427</v>
      </c>
      <c r="H43" s="29">
        <v>3.919</v>
      </c>
      <c r="I43" s="48">
        <v>15</v>
      </c>
      <c r="J43" s="141">
        <v>1.3</v>
      </c>
    </row>
    <row r="44" spans="1:10" s="1" customFormat="1" ht="15" customHeight="1" x14ac:dyDescent="0.25">
      <c r="A44" s="146"/>
      <c r="B44" s="189" t="s">
        <v>17</v>
      </c>
      <c r="C44" s="190"/>
      <c r="D44" s="190"/>
      <c r="E44" s="154"/>
      <c r="F44" s="154"/>
      <c r="G44" s="154"/>
      <c r="H44" s="155"/>
      <c r="I44" s="156"/>
      <c r="J44" s="2"/>
    </row>
    <row r="45" spans="1:10" s="1" customFormat="1" ht="60" customHeight="1" x14ac:dyDescent="0.25">
      <c r="A45" s="157" t="s">
        <v>109</v>
      </c>
      <c r="B45" s="158" t="s">
        <v>74</v>
      </c>
      <c r="C45" s="23" t="s">
        <v>6</v>
      </c>
      <c r="D45" s="111" t="s">
        <v>128</v>
      </c>
      <c r="E45" s="32" t="s">
        <v>19</v>
      </c>
      <c r="F45" s="29">
        <v>296.83008244883285</v>
      </c>
      <c r="G45" s="30">
        <v>102</v>
      </c>
      <c r="H45" s="29">
        <v>0.755</v>
      </c>
      <c r="I45" s="48">
        <v>15</v>
      </c>
      <c r="J45" s="30">
        <v>4</v>
      </c>
    </row>
    <row r="46" spans="1:10" s="1" customFormat="1" ht="47.45" customHeight="1" x14ac:dyDescent="0.25">
      <c r="A46" s="121" t="s">
        <v>73</v>
      </c>
      <c r="B46" s="122" t="s">
        <v>131</v>
      </c>
      <c r="C46" s="23" t="s">
        <v>6</v>
      </c>
      <c r="D46" s="29" t="s">
        <v>130</v>
      </c>
      <c r="E46" s="32" t="s">
        <v>19</v>
      </c>
      <c r="F46" s="29">
        <v>8900</v>
      </c>
      <c r="G46" s="30">
        <v>3066</v>
      </c>
      <c r="H46" s="29">
        <v>10.505000000000001</v>
      </c>
      <c r="I46" s="35">
        <v>15</v>
      </c>
      <c r="J46" s="32">
        <v>7.5</v>
      </c>
    </row>
    <row r="47" spans="1:10" s="1" customFormat="1" ht="15" customHeight="1" x14ac:dyDescent="0.25">
      <c r="A47" s="146"/>
      <c r="B47" s="187" t="s">
        <v>31</v>
      </c>
      <c r="C47" s="188"/>
      <c r="D47" s="188"/>
      <c r="E47" s="154"/>
      <c r="F47" s="154"/>
      <c r="G47" s="154"/>
      <c r="H47" s="155"/>
      <c r="I47" s="156"/>
      <c r="J47" s="2"/>
    </row>
    <row r="48" spans="1:10" s="1" customFormat="1" ht="55.15" customHeight="1" x14ac:dyDescent="0.25">
      <c r="A48" s="36" t="s">
        <v>75</v>
      </c>
      <c r="B48" s="150" t="s">
        <v>132</v>
      </c>
      <c r="C48" s="23" t="s">
        <v>6</v>
      </c>
      <c r="D48" s="24" t="s">
        <v>128</v>
      </c>
      <c r="E48" s="32" t="s">
        <v>19</v>
      </c>
      <c r="F48" s="159">
        <v>1571</v>
      </c>
      <c r="G48" s="27">
        <v>541</v>
      </c>
      <c r="H48" s="29">
        <v>1.5609999999999999</v>
      </c>
      <c r="I48" s="35">
        <v>15</v>
      </c>
      <c r="J48" s="32">
        <v>8.6999999999999993</v>
      </c>
    </row>
    <row r="49" spans="1:10" s="1" customFormat="1" ht="15" customHeight="1" x14ac:dyDescent="0.25">
      <c r="A49" s="146"/>
      <c r="B49" s="191" t="s">
        <v>40</v>
      </c>
      <c r="C49" s="192"/>
      <c r="D49" s="192"/>
      <c r="E49" s="136"/>
      <c r="F49" s="136"/>
      <c r="G49" s="136"/>
      <c r="H49" s="137"/>
      <c r="I49" s="138"/>
      <c r="J49" s="2"/>
    </row>
    <row r="50" spans="1:10" s="1" customFormat="1" ht="44.25" customHeight="1" x14ac:dyDescent="0.25">
      <c r="A50" s="25" t="s">
        <v>134</v>
      </c>
      <c r="B50" s="150" t="s">
        <v>133</v>
      </c>
      <c r="C50" s="23" t="s">
        <v>6</v>
      </c>
      <c r="D50" s="29">
        <v>19.917999999999999</v>
      </c>
      <c r="E50" s="32" t="s">
        <v>19</v>
      </c>
      <c r="F50" s="29">
        <v>664.6</v>
      </c>
      <c r="G50" s="25">
        <v>229</v>
      </c>
      <c r="H50" s="29">
        <v>0.23799999999999999</v>
      </c>
      <c r="I50" s="35">
        <v>15</v>
      </c>
      <c r="J50" s="32">
        <v>12.5</v>
      </c>
    </row>
    <row r="51" spans="1:10" s="1" customFormat="1" ht="15" customHeight="1" x14ac:dyDescent="0.25">
      <c r="A51" s="193" t="s">
        <v>76</v>
      </c>
      <c r="B51" s="193"/>
      <c r="C51" s="23" t="s">
        <v>6</v>
      </c>
      <c r="D51" s="37">
        <f>D50</f>
        <v>19.917999999999999</v>
      </c>
      <c r="E51" s="28"/>
      <c r="F51" s="28">
        <f>F42+F43+F45+F46+F48+F50</f>
        <v>13354.192148285509</v>
      </c>
      <c r="G51" s="34">
        <f>G45+G46+G48</f>
        <v>3709</v>
      </c>
      <c r="H51" s="28">
        <f>H42+H43+H45+H46+H48+H50</f>
        <v>17.13</v>
      </c>
      <c r="I51" s="153"/>
      <c r="J51" s="2"/>
    </row>
    <row r="52" spans="1:10" s="1" customFormat="1" ht="15" customHeight="1" x14ac:dyDescent="0.25">
      <c r="A52" s="135" t="s">
        <v>77</v>
      </c>
      <c r="B52" s="194" t="s">
        <v>78</v>
      </c>
      <c r="C52" s="195"/>
      <c r="D52" s="195"/>
      <c r="E52" s="144"/>
      <c r="F52" s="144"/>
      <c r="G52" s="144"/>
      <c r="H52" s="145"/>
      <c r="I52" s="153"/>
      <c r="J52" s="2"/>
    </row>
    <row r="53" spans="1:10" s="1" customFormat="1" ht="15" customHeight="1" x14ac:dyDescent="0.25">
      <c r="A53" s="146"/>
      <c r="B53" s="187" t="s">
        <v>17</v>
      </c>
      <c r="C53" s="188"/>
      <c r="D53" s="188"/>
      <c r="E53" s="154"/>
      <c r="F53" s="154"/>
      <c r="G53" s="154"/>
      <c r="H53" s="155"/>
      <c r="I53" s="156"/>
      <c r="J53" s="2"/>
    </row>
    <row r="54" spans="1:10" s="1" customFormat="1" ht="31.9" customHeight="1" x14ac:dyDescent="0.25">
      <c r="A54" s="160" t="s">
        <v>79</v>
      </c>
      <c r="B54" s="161" t="s">
        <v>135</v>
      </c>
      <c r="C54" s="23" t="s">
        <v>6</v>
      </c>
      <c r="D54" s="24">
        <v>1.845</v>
      </c>
      <c r="E54" s="23" t="s">
        <v>5</v>
      </c>
      <c r="F54" s="162">
        <v>300</v>
      </c>
      <c r="G54" s="162">
        <v>300</v>
      </c>
      <c r="H54" s="29">
        <v>0.36299999999999999</v>
      </c>
      <c r="I54" s="35">
        <v>15</v>
      </c>
      <c r="J54" s="32">
        <v>5.6</v>
      </c>
    </row>
    <row r="55" spans="1:10" s="1" customFormat="1" ht="19.149999999999999" customHeight="1" x14ac:dyDescent="0.25">
      <c r="A55" s="193" t="s">
        <v>80</v>
      </c>
      <c r="B55" s="193"/>
      <c r="C55" s="23" t="s">
        <v>6</v>
      </c>
      <c r="D55" s="37">
        <f>D54</f>
        <v>1.845</v>
      </c>
      <c r="E55" s="23"/>
      <c r="F55" s="38">
        <f>F54</f>
        <v>300</v>
      </c>
      <c r="G55" s="38">
        <f>G54</f>
        <v>300</v>
      </c>
      <c r="H55" s="37">
        <f>H54</f>
        <v>0.36299999999999999</v>
      </c>
      <c r="I55" s="50"/>
      <c r="J55" s="2"/>
    </row>
    <row r="56" spans="1:10" s="1" customFormat="1" ht="16.899999999999999" customHeight="1" x14ac:dyDescent="0.25">
      <c r="A56" s="135" t="s">
        <v>81</v>
      </c>
      <c r="B56" s="202" t="s">
        <v>82</v>
      </c>
      <c r="C56" s="203"/>
      <c r="D56" s="203"/>
      <c r="E56" s="146"/>
      <c r="F56" s="146"/>
      <c r="G56" s="146"/>
      <c r="H56" s="163"/>
      <c r="I56" s="50"/>
      <c r="J56" s="2"/>
    </row>
    <row r="57" spans="1:10" s="1" customFormat="1" ht="16.899999999999999" customHeight="1" x14ac:dyDescent="0.25">
      <c r="A57" s="146"/>
      <c r="B57" s="204" t="s">
        <v>17</v>
      </c>
      <c r="C57" s="205"/>
      <c r="D57" s="205"/>
      <c r="E57" s="146"/>
      <c r="F57" s="146"/>
      <c r="G57" s="146"/>
      <c r="H57" s="163"/>
      <c r="I57" s="165"/>
      <c r="J57" s="2"/>
    </row>
    <row r="58" spans="1:10" s="1" customFormat="1" ht="42.6" customHeight="1" x14ac:dyDescent="0.25">
      <c r="A58" s="121" t="s">
        <v>83</v>
      </c>
      <c r="B58" s="122" t="s">
        <v>136</v>
      </c>
      <c r="C58" s="23" t="s">
        <v>6</v>
      </c>
      <c r="D58" s="37">
        <v>7.9809999999999999</v>
      </c>
      <c r="E58" s="23" t="s">
        <v>5</v>
      </c>
      <c r="F58" s="30">
        <v>51</v>
      </c>
      <c r="G58" s="30">
        <v>51</v>
      </c>
      <c r="H58" s="26">
        <v>0.19800000000000001</v>
      </c>
      <c r="I58" s="48">
        <v>15</v>
      </c>
      <c r="J58" s="164">
        <v>15</v>
      </c>
    </row>
    <row r="59" spans="1:10" s="1" customFormat="1" ht="19.899999999999999" customHeight="1" x14ac:dyDescent="0.25">
      <c r="A59" s="193" t="s">
        <v>85</v>
      </c>
      <c r="B59" s="193"/>
      <c r="C59" s="23" t="s">
        <v>6</v>
      </c>
      <c r="D59" s="29">
        <f>D58</f>
        <v>7.9809999999999999</v>
      </c>
      <c r="E59" s="25"/>
      <c r="F59" s="30">
        <f>F58</f>
        <v>51</v>
      </c>
      <c r="G59" s="30">
        <f>G58</f>
        <v>51</v>
      </c>
      <c r="H59" s="29">
        <f>H58</f>
        <v>0.19800000000000001</v>
      </c>
      <c r="I59" s="50"/>
      <c r="J59" s="2"/>
    </row>
    <row r="60" spans="1:10" x14ac:dyDescent="0.25">
      <c r="A60" s="106">
        <v>6</v>
      </c>
      <c r="B60" s="107" t="s">
        <v>123</v>
      </c>
      <c r="C60" s="41"/>
      <c r="D60" s="41"/>
      <c r="E60" s="41"/>
      <c r="F60" s="41"/>
      <c r="G60" s="41"/>
      <c r="H60" s="41"/>
      <c r="I60" s="41"/>
      <c r="J60" s="42"/>
    </row>
    <row r="61" spans="1:10" x14ac:dyDescent="0.25">
      <c r="A61" s="43"/>
      <c r="B61" s="173" t="s">
        <v>12</v>
      </c>
      <c r="C61" s="174"/>
      <c r="D61" s="174"/>
      <c r="E61" s="43"/>
      <c r="F61" s="43"/>
      <c r="G61" s="43"/>
      <c r="H61" s="43"/>
      <c r="I61" s="44"/>
      <c r="J61" s="42"/>
    </row>
    <row r="62" spans="1:10" s="1" customFormat="1" ht="26.45" customHeight="1" x14ac:dyDescent="0.25">
      <c r="A62" s="45" t="s">
        <v>124</v>
      </c>
      <c r="B62" s="46" t="s">
        <v>125</v>
      </c>
      <c r="C62" s="23" t="s">
        <v>6</v>
      </c>
      <c r="D62" s="29">
        <v>0.64749247127999998</v>
      </c>
      <c r="E62" s="47" t="s">
        <v>19</v>
      </c>
      <c r="F62" s="166">
        <v>425</v>
      </c>
      <c r="G62" s="30">
        <v>146</v>
      </c>
      <c r="H62" s="29">
        <v>0.52300000000000002</v>
      </c>
      <c r="I62" s="48">
        <v>10</v>
      </c>
      <c r="J62" s="49">
        <v>1.5</v>
      </c>
    </row>
    <row r="63" spans="1:10" x14ac:dyDescent="0.25">
      <c r="A63" s="43"/>
      <c r="B63" s="173" t="s">
        <v>17</v>
      </c>
      <c r="C63" s="174"/>
      <c r="D63" s="174"/>
      <c r="E63" s="43"/>
      <c r="F63" s="43"/>
      <c r="G63" s="43"/>
      <c r="H63" s="43"/>
      <c r="I63" s="44"/>
      <c r="J63" s="42"/>
    </row>
    <row r="64" spans="1:10" s="1" customFormat="1" ht="26.45" customHeight="1" x14ac:dyDescent="0.25">
      <c r="A64" s="45" t="s">
        <v>137</v>
      </c>
      <c r="B64" s="46" t="s">
        <v>125</v>
      </c>
      <c r="C64" s="23" t="s">
        <v>6</v>
      </c>
      <c r="D64" s="29">
        <v>3.4000000000000002E-2</v>
      </c>
      <c r="E64" s="47" t="s">
        <v>19</v>
      </c>
      <c r="F64" s="166">
        <v>600</v>
      </c>
      <c r="G64" s="30">
        <v>207</v>
      </c>
      <c r="H64" s="29">
        <v>2.649</v>
      </c>
      <c r="I64" s="48">
        <v>10</v>
      </c>
      <c r="J64" s="49">
        <v>1</v>
      </c>
    </row>
    <row r="65" spans="1:10" x14ac:dyDescent="0.25">
      <c r="A65" s="43"/>
      <c r="B65" s="173" t="s">
        <v>40</v>
      </c>
      <c r="C65" s="174"/>
      <c r="D65" s="174"/>
      <c r="E65" s="43"/>
      <c r="F65" s="43"/>
      <c r="G65" s="43"/>
      <c r="H65" s="43"/>
      <c r="I65" s="44"/>
      <c r="J65" s="42"/>
    </row>
    <row r="66" spans="1:10" s="1" customFormat="1" ht="26.45" customHeight="1" x14ac:dyDescent="0.25">
      <c r="A66" s="45" t="s">
        <v>138</v>
      </c>
      <c r="B66" s="46" t="s">
        <v>125</v>
      </c>
      <c r="C66" s="23" t="s">
        <v>6</v>
      </c>
      <c r="D66" s="29">
        <v>0.30199999999999999</v>
      </c>
      <c r="E66" s="47" t="s">
        <v>19</v>
      </c>
      <c r="F66" s="166">
        <v>859</v>
      </c>
      <c r="G66" s="30">
        <v>296</v>
      </c>
      <c r="H66" s="29">
        <v>1.0569999999999999</v>
      </c>
      <c r="I66" s="48">
        <v>10</v>
      </c>
      <c r="J66" s="49">
        <v>1</v>
      </c>
    </row>
    <row r="67" spans="1:10" x14ac:dyDescent="0.25">
      <c r="A67" s="43"/>
      <c r="B67" s="173" t="s">
        <v>31</v>
      </c>
      <c r="C67" s="174"/>
      <c r="D67" s="174"/>
      <c r="E67" s="43"/>
      <c r="F67" s="43"/>
      <c r="G67" s="43"/>
      <c r="H67" s="43"/>
      <c r="I67" s="44"/>
      <c r="J67" s="42"/>
    </row>
    <row r="68" spans="1:10" s="1" customFormat="1" ht="26.45" customHeight="1" x14ac:dyDescent="0.25">
      <c r="A68" s="45" t="s">
        <v>139</v>
      </c>
      <c r="B68" s="46" t="s">
        <v>125</v>
      </c>
      <c r="C68" s="23" t="s">
        <v>6</v>
      </c>
      <c r="D68" s="29">
        <v>1.1859999999999999</v>
      </c>
      <c r="E68" s="47" t="s">
        <v>19</v>
      </c>
      <c r="F68" s="166">
        <v>1045</v>
      </c>
      <c r="G68" s="30">
        <v>360</v>
      </c>
      <c r="H68" s="29">
        <v>1.31</v>
      </c>
      <c r="I68" s="48">
        <v>10</v>
      </c>
      <c r="J68" s="49">
        <v>1</v>
      </c>
    </row>
    <row r="69" spans="1:10" s="1" customFormat="1" ht="22.9" customHeight="1" x14ac:dyDescent="0.25">
      <c r="A69" s="193" t="s">
        <v>140</v>
      </c>
      <c r="B69" s="193"/>
      <c r="C69" s="23" t="s">
        <v>6</v>
      </c>
      <c r="D69" s="29">
        <f>D62+D64+D66+D68</f>
        <v>2.1694924712799999</v>
      </c>
      <c r="E69" s="25"/>
      <c r="F69" s="29">
        <f>F62+F64+F66+F68</f>
        <v>2929</v>
      </c>
      <c r="G69" s="30">
        <f>G62+G64+G66+G68</f>
        <v>1009</v>
      </c>
      <c r="H69" s="29">
        <f>H62+H64+H66+H68</f>
        <v>5.5389999999999997</v>
      </c>
      <c r="I69" s="50"/>
      <c r="J69" s="2"/>
    </row>
    <row r="70" spans="1:10" s="1" customFormat="1" ht="17.45" customHeight="1" x14ac:dyDescent="0.25">
      <c r="A70" s="208" t="s">
        <v>86</v>
      </c>
      <c r="B70" s="209"/>
      <c r="C70" s="128"/>
      <c r="D70" s="167" t="s">
        <v>6</v>
      </c>
      <c r="E70" s="52"/>
      <c r="F70" s="52" t="s">
        <v>19</v>
      </c>
      <c r="G70" s="52" t="s">
        <v>5</v>
      </c>
      <c r="H70" s="106" t="s">
        <v>6</v>
      </c>
      <c r="I70" s="168"/>
      <c r="J70" s="2"/>
    </row>
    <row r="71" spans="1:10" s="4" customFormat="1" ht="13.9" customHeight="1" x14ac:dyDescent="0.25">
      <c r="A71" s="210"/>
      <c r="B71" s="211"/>
      <c r="C71" s="196"/>
      <c r="D71" s="198">
        <f>D13+D38+D51+D55+D59+D69</f>
        <v>998.74229247128005</v>
      </c>
      <c r="E71" s="219"/>
      <c r="F71" s="198">
        <f>F69+F51</f>
        <v>16283.192148285509</v>
      </c>
      <c r="G71" s="218">
        <f>G13+G38+G51+G55+G59+G69</f>
        <v>168413.46593523788</v>
      </c>
      <c r="H71" s="198">
        <f>H13+H38+H51+H55+H59+H69</f>
        <v>530.3853109287121</v>
      </c>
      <c r="I71" s="214"/>
      <c r="J71" s="216"/>
    </row>
    <row r="72" spans="1:10" s="4" customFormat="1" ht="13.9" customHeight="1" x14ac:dyDescent="0.25">
      <c r="A72" s="212"/>
      <c r="B72" s="213"/>
      <c r="C72" s="197"/>
      <c r="D72" s="198"/>
      <c r="E72" s="220"/>
      <c r="F72" s="198"/>
      <c r="G72" s="218"/>
      <c r="H72" s="198"/>
      <c r="I72" s="215"/>
      <c r="J72" s="217"/>
    </row>
    <row r="74" spans="1:10" x14ac:dyDescent="0.25">
      <c r="A74" t="s">
        <v>86</v>
      </c>
      <c r="C74" t="s">
        <v>87</v>
      </c>
      <c r="D74">
        <v>858.87077353249902</v>
      </c>
      <c r="E74" t="s">
        <v>22</v>
      </c>
      <c r="F74">
        <v>27039.85</v>
      </c>
      <c r="G74">
        <v>4031.5493922689002</v>
      </c>
      <c r="H74">
        <v>46.805651272000006</v>
      </c>
    </row>
    <row r="75" spans="1:10" x14ac:dyDescent="0.25">
      <c r="E75" t="s">
        <v>88</v>
      </c>
      <c r="F75">
        <v>518.55489999999998</v>
      </c>
    </row>
    <row r="76" spans="1:10" x14ac:dyDescent="0.25">
      <c r="D76" s="5">
        <v>9115.4292625324979</v>
      </c>
    </row>
    <row r="77" spans="1:10" x14ac:dyDescent="0.25">
      <c r="G77">
        <v>46831.549392268898</v>
      </c>
      <c r="H77">
        <v>249.864651272</v>
      </c>
    </row>
    <row r="78" spans="1:10" x14ac:dyDescent="0.25">
      <c r="H78" t="s">
        <v>52</v>
      </c>
    </row>
  </sheetData>
  <mergeCells count="44">
    <mergeCell ref="A70:B72"/>
    <mergeCell ref="I71:I72"/>
    <mergeCell ref="J71:J72"/>
    <mergeCell ref="G71:G72"/>
    <mergeCell ref="H71:H72"/>
    <mergeCell ref="E71:E72"/>
    <mergeCell ref="F71:F72"/>
    <mergeCell ref="B52:D52"/>
    <mergeCell ref="C71:C72"/>
    <mergeCell ref="D71:D72"/>
    <mergeCell ref="E4:H4"/>
    <mergeCell ref="A59:B59"/>
    <mergeCell ref="A55:B55"/>
    <mergeCell ref="B56:D56"/>
    <mergeCell ref="B57:D57"/>
    <mergeCell ref="B17:D17"/>
    <mergeCell ref="B21:D21"/>
    <mergeCell ref="A38:B38"/>
    <mergeCell ref="B39:D39"/>
    <mergeCell ref="B40:D40"/>
    <mergeCell ref="D5:D6"/>
    <mergeCell ref="B67:D67"/>
    <mergeCell ref="A69:B69"/>
    <mergeCell ref="B11:D11"/>
    <mergeCell ref="B44:D44"/>
    <mergeCell ref="B47:D47"/>
    <mergeCell ref="B49:D49"/>
    <mergeCell ref="A51:B51"/>
    <mergeCell ref="H1:J1"/>
    <mergeCell ref="B61:D61"/>
    <mergeCell ref="B23:B26"/>
    <mergeCell ref="B63:D63"/>
    <mergeCell ref="B65:D65"/>
    <mergeCell ref="E5:H5"/>
    <mergeCell ref="A2:J2"/>
    <mergeCell ref="A4:A6"/>
    <mergeCell ref="B4:B6"/>
    <mergeCell ref="C4:D4"/>
    <mergeCell ref="I4:I6"/>
    <mergeCell ref="J4:J6"/>
    <mergeCell ref="C5:C6"/>
    <mergeCell ref="A3:J3"/>
    <mergeCell ref="B53:D53"/>
    <mergeCell ref="B8:D8"/>
  </mergeCells>
  <printOptions horizontalCentered="1"/>
  <pageMargins left="0.70866141732283472" right="0.51181102362204722" top="0.74803149606299213" bottom="0.35433070866141736" header="0.11811023622047245" footer="0.11811023622047245"/>
  <pageSetup paperSize="9" scale="94" fitToHeight="0" orientation="landscape" r:id="rId1"/>
  <rowBreaks count="2" manualBreakCount="2">
    <brk id="38" max="9" man="1"/>
    <brk id="5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7"/>
  <sheetViews>
    <sheetView tabSelected="1" view="pageBreakPreview" topLeftCell="A25" zoomScale="70" zoomScaleNormal="70" zoomScaleSheetLayoutView="70" workbookViewId="0">
      <selection activeCell="G64" sqref="G64"/>
    </sheetView>
  </sheetViews>
  <sheetFormatPr defaultRowHeight="12.75" x14ac:dyDescent="0.2"/>
  <cols>
    <col min="1" max="1" width="6.42578125" style="6" bestFit="1" customWidth="1"/>
    <col min="2" max="2" width="49.42578125" style="6" customWidth="1"/>
    <col min="3" max="3" width="9.7109375" style="6" customWidth="1"/>
    <col min="4" max="4" width="13.140625" style="6" bestFit="1" customWidth="1"/>
    <col min="5" max="5" width="13.42578125" style="6" customWidth="1"/>
    <col min="6" max="6" width="13.5703125" style="6" customWidth="1"/>
    <col min="7" max="7" width="13" style="6" customWidth="1"/>
    <col min="8" max="8" width="13.42578125" style="8" customWidth="1"/>
    <col min="9" max="9" width="8.85546875" style="20" customWidth="1"/>
    <col min="10" max="10" width="12.7109375" style="6" bestFit="1" customWidth="1"/>
    <col min="11" max="12" width="9.140625" style="6"/>
    <col min="13" max="13" width="11.42578125" style="6" bestFit="1" customWidth="1"/>
    <col min="14" max="15" width="9.140625" style="6"/>
    <col min="16" max="16" width="14.28515625" style="9" customWidth="1"/>
    <col min="17" max="19" width="11.42578125" style="9" bestFit="1" customWidth="1"/>
    <col min="20" max="50" width="9.140625" style="9"/>
    <col min="51" max="227" width="9.140625" style="6"/>
    <col min="228" max="228" width="6.42578125" style="6" bestFit="1" customWidth="1"/>
    <col min="229" max="229" width="52.85546875" style="6" customWidth="1"/>
    <col min="230" max="230" width="9.7109375" style="6" customWidth="1"/>
    <col min="231" max="231" width="13.140625" style="6" bestFit="1" customWidth="1"/>
    <col min="232" max="232" width="12.7109375" style="6" bestFit="1" customWidth="1"/>
    <col min="233" max="233" width="13.140625" style="6" bestFit="1" customWidth="1"/>
    <col min="234" max="234" width="12.7109375" style="6" bestFit="1" customWidth="1"/>
    <col min="235" max="236" width="13.140625" style="6" bestFit="1" customWidth="1"/>
    <col min="237" max="237" width="14.7109375" style="6" bestFit="1" customWidth="1"/>
    <col min="238" max="239" width="14.5703125" style="6" customWidth="1"/>
    <col min="240" max="240" width="13.28515625" style="6" customWidth="1"/>
    <col min="241" max="244" width="15.28515625" style="6" customWidth="1"/>
    <col min="245" max="245" width="13.140625" style="6" customWidth="1"/>
    <col min="246" max="246" width="15.7109375" style="6" customWidth="1"/>
    <col min="247" max="248" width="13.140625" style="6" customWidth="1"/>
    <col min="249" max="249" width="12.7109375" style="6" bestFit="1" customWidth="1"/>
    <col min="250" max="252" width="11.5703125" style="6" customWidth="1"/>
    <col min="253" max="253" width="12.7109375" style="6" bestFit="1" customWidth="1"/>
    <col min="254" max="256" width="11.42578125" style="6" customWidth="1"/>
    <col min="257" max="257" width="12.7109375" style="6" bestFit="1" customWidth="1"/>
    <col min="258" max="260" width="11.5703125" style="6" customWidth="1"/>
    <col min="261" max="261" width="12.7109375" style="6" bestFit="1" customWidth="1"/>
    <col min="262" max="263" width="11.5703125" style="6" customWidth="1"/>
    <col min="264" max="264" width="8.85546875" style="6" customWidth="1"/>
    <col min="265" max="265" width="11.140625" style="6" bestFit="1" customWidth="1"/>
    <col min="266" max="483" width="9.140625" style="6"/>
    <col min="484" max="484" width="6.42578125" style="6" bestFit="1" customWidth="1"/>
    <col min="485" max="485" width="52.85546875" style="6" customWidth="1"/>
    <col min="486" max="486" width="9.7109375" style="6" customWidth="1"/>
    <col min="487" max="487" width="13.140625" style="6" bestFit="1" customWidth="1"/>
    <col min="488" max="488" width="12.7109375" style="6" bestFit="1" customWidth="1"/>
    <col min="489" max="489" width="13.140625" style="6" bestFit="1" customWidth="1"/>
    <col min="490" max="490" width="12.7109375" style="6" bestFit="1" customWidth="1"/>
    <col min="491" max="492" width="13.140625" style="6" bestFit="1" customWidth="1"/>
    <col min="493" max="493" width="14.7109375" style="6" bestFit="1" customWidth="1"/>
    <col min="494" max="495" width="14.5703125" style="6" customWidth="1"/>
    <col min="496" max="496" width="13.28515625" style="6" customWidth="1"/>
    <col min="497" max="500" width="15.28515625" style="6" customWidth="1"/>
    <col min="501" max="501" width="13.140625" style="6" customWidth="1"/>
    <col min="502" max="502" width="15.7109375" style="6" customWidth="1"/>
    <col min="503" max="504" width="13.140625" style="6" customWidth="1"/>
    <col min="505" max="505" width="12.7109375" style="6" bestFit="1" customWidth="1"/>
    <col min="506" max="508" width="11.5703125" style="6" customWidth="1"/>
    <col min="509" max="509" width="12.7109375" style="6" bestFit="1" customWidth="1"/>
    <col min="510" max="512" width="11.42578125" style="6" customWidth="1"/>
    <col min="513" max="513" width="12.7109375" style="6" bestFit="1" customWidth="1"/>
    <col min="514" max="516" width="11.5703125" style="6" customWidth="1"/>
    <col min="517" max="517" width="12.7109375" style="6" bestFit="1" customWidth="1"/>
    <col min="518" max="519" width="11.5703125" style="6" customWidth="1"/>
    <col min="520" max="520" width="8.85546875" style="6" customWidth="1"/>
    <col min="521" max="521" width="11.140625" style="6" bestFit="1" customWidth="1"/>
    <col min="522" max="739" width="9.140625" style="6"/>
    <col min="740" max="740" width="6.42578125" style="6" bestFit="1" customWidth="1"/>
    <col min="741" max="741" width="52.85546875" style="6" customWidth="1"/>
    <col min="742" max="742" width="9.7109375" style="6" customWidth="1"/>
    <col min="743" max="743" width="13.140625" style="6" bestFit="1" customWidth="1"/>
    <col min="744" max="744" width="12.7109375" style="6" bestFit="1" customWidth="1"/>
    <col min="745" max="745" width="13.140625" style="6" bestFit="1" customWidth="1"/>
    <col min="746" max="746" width="12.7109375" style="6" bestFit="1" customWidth="1"/>
    <col min="747" max="748" width="13.140625" style="6" bestFit="1" customWidth="1"/>
    <col min="749" max="749" width="14.7109375" style="6" bestFit="1" customWidth="1"/>
    <col min="750" max="751" width="14.5703125" style="6" customWidth="1"/>
    <col min="752" max="752" width="13.28515625" style="6" customWidth="1"/>
    <col min="753" max="756" width="15.28515625" style="6" customWidth="1"/>
    <col min="757" max="757" width="13.140625" style="6" customWidth="1"/>
    <col min="758" max="758" width="15.7109375" style="6" customWidth="1"/>
    <col min="759" max="760" width="13.140625" style="6" customWidth="1"/>
    <col min="761" max="761" width="12.7109375" style="6" bestFit="1" customWidth="1"/>
    <col min="762" max="764" width="11.5703125" style="6" customWidth="1"/>
    <col min="765" max="765" width="12.7109375" style="6" bestFit="1" customWidth="1"/>
    <col min="766" max="768" width="11.42578125" style="6" customWidth="1"/>
    <col min="769" max="769" width="12.7109375" style="6" bestFit="1" customWidth="1"/>
    <col min="770" max="772" width="11.5703125" style="6" customWidth="1"/>
    <col min="773" max="773" width="12.7109375" style="6" bestFit="1" customWidth="1"/>
    <col min="774" max="775" width="11.5703125" style="6" customWidth="1"/>
    <col min="776" max="776" width="8.85546875" style="6" customWidth="1"/>
    <col min="777" max="777" width="11.140625" style="6" bestFit="1" customWidth="1"/>
    <col min="778" max="995" width="9.140625" style="6"/>
    <col min="996" max="996" width="6.42578125" style="6" bestFit="1" customWidth="1"/>
    <col min="997" max="997" width="52.85546875" style="6" customWidth="1"/>
    <col min="998" max="998" width="9.7109375" style="6" customWidth="1"/>
    <col min="999" max="999" width="13.140625" style="6" bestFit="1" customWidth="1"/>
    <col min="1000" max="1000" width="12.7109375" style="6" bestFit="1" customWidth="1"/>
    <col min="1001" max="1001" width="13.140625" style="6" bestFit="1" customWidth="1"/>
    <col min="1002" max="1002" width="12.7109375" style="6" bestFit="1" customWidth="1"/>
    <col min="1003" max="1004" width="13.140625" style="6" bestFit="1" customWidth="1"/>
    <col min="1005" max="1005" width="14.7109375" style="6" bestFit="1" customWidth="1"/>
    <col min="1006" max="1007" width="14.5703125" style="6" customWidth="1"/>
    <col min="1008" max="1008" width="13.28515625" style="6" customWidth="1"/>
    <col min="1009" max="1012" width="15.28515625" style="6" customWidth="1"/>
    <col min="1013" max="1013" width="13.140625" style="6" customWidth="1"/>
    <col min="1014" max="1014" width="15.7109375" style="6" customWidth="1"/>
    <col min="1015" max="1016" width="13.140625" style="6" customWidth="1"/>
    <col min="1017" max="1017" width="12.7109375" style="6" bestFit="1" customWidth="1"/>
    <col min="1018" max="1020" width="11.5703125" style="6" customWidth="1"/>
    <col min="1021" max="1021" width="12.7109375" style="6" bestFit="1" customWidth="1"/>
    <col min="1022" max="1024" width="11.42578125" style="6" customWidth="1"/>
    <col min="1025" max="1025" width="12.7109375" style="6" bestFit="1" customWidth="1"/>
    <col min="1026" max="1028" width="11.5703125" style="6" customWidth="1"/>
    <col min="1029" max="1029" width="12.7109375" style="6" bestFit="1" customWidth="1"/>
    <col min="1030" max="1031" width="11.5703125" style="6" customWidth="1"/>
    <col min="1032" max="1032" width="8.85546875" style="6" customWidth="1"/>
    <col min="1033" max="1033" width="11.140625" style="6" bestFit="1" customWidth="1"/>
    <col min="1034" max="1251" width="9.140625" style="6"/>
    <col min="1252" max="1252" width="6.42578125" style="6" bestFit="1" customWidth="1"/>
    <col min="1253" max="1253" width="52.85546875" style="6" customWidth="1"/>
    <col min="1254" max="1254" width="9.7109375" style="6" customWidth="1"/>
    <col min="1255" max="1255" width="13.140625" style="6" bestFit="1" customWidth="1"/>
    <col min="1256" max="1256" width="12.7109375" style="6" bestFit="1" customWidth="1"/>
    <col min="1257" max="1257" width="13.140625" style="6" bestFit="1" customWidth="1"/>
    <col min="1258" max="1258" width="12.7109375" style="6" bestFit="1" customWidth="1"/>
    <col min="1259" max="1260" width="13.140625" style="6" bestFit="1" customWidth="1"/>
    <col min="1261" max="1261" width="14.7109375" style="6" bestFit="1" customWidth="1"/>
    <col min="1262" max="1263" width="14.5703125" style="6" customWidth="1"/>
    <col min="1264" max="1264" width="13.28515625" style="6" customWidth="1"/>
    <col min="1265" max="1268" width="15.28515625" style="6" customWidth="1"/>
    <col min="1269" max="1269" width="13.140625" style="6" customWidth="1"/>
    <col min="1270" max="1270" width="15.7109375" style="6" customWidth="1"/>
    <col min="1271" max="1272" width="13.140625" style="6" customWidth="1"/>
    <col min="1273" max="1273" width="12.7109375" style="6" bestFit="1" customWidth="1"/>
    <col min="1274" max="1276" width="11.5703125" style="6" customWidth="1"/>
    <col min="1277" max="1277" width="12.7109375" style="6" bestFit="1" customWidth="1"/>
    <col min="1278" max="1280" width="11.42578125" style="6" customWidth="1"/>
    <col min="1281" max="1281" width="12.7109375" style="6" bestFit="1" customWidth="1"/>
    <col min="1282" max="1284" width="11.5703125" style="6" customWidth="1"/>
    <col min="1285" max="1285" width="12.7109375" style="6" bestFit="1" customWidth="1"/>
    <col min="1286" max="1287" width="11.5703125" style="6" customWidth="1"/>
    <col min="1288" max="1288" width="8.85546875" style="6" customWidth="1"/>
    <col min="1289" max="1289" width="11.140625" style="6" bestFit="1" customWidth="1"/>
    <col min="1290" max="1507" width="9.140625" style="6"/>
    <col min="1508" max="1508" width="6.42578125" style="6" bestFit="1" customWidth="1"/>
    <col min="1509" max="1509" width="52.85546875" style="6" customWidth="1"/>
    <col min="1510" max="1510" width="9.7109375" style="6" customWidth="1"/>
    <col min="1511" max="1511" width="13.140625" style="6" bestFit="1" customWidth="1"/>
    <col min="1512" max="1512" width="12.7109375" style="6" bestFit="1" customWidth="1"/>
    <col min="1513" max="1513" width="13.140625" style="6" bestFit="1" customWidth="1"/>
    <col min="1514" max="1514" width="12.7109375" style="6" bestFit="1" customWidth="1"/>
    <col min="1515" max="1516" width="13.140625" style="6" bestFit="1" customWidth="1"/>
    <col min="1517" max="1517" width="14.7109375" style="6" bestFit="1" customWidth="1"/>
    <col min="1518" max="1519" width="14.5703125" style="6" customWidth="1"/>
    <col min="1520" max="1520" width="13.28515625" style="6" customWidth="1"/>
    <col min="1521" max="1524" width="15.28515625" style="6" customWidth="1"/>
    <col min="1525" max="1525" width="13.140625" style="6" customWidth="1"/>
    <col min="1526" max="1526" width="15.7109375" style="6" customWidth="1"/>
    <col min="1527" max="1528" width="13.140625" style="6" customWidth="1"/>
    <col min="1529" max="1529" width="12.7109375" style="6" bestFit="1" customWidth="1"/>
    <col min="1530" max="1532" width="11.5703125" style="6" customWidth="1"/>
    <col min="1533" max="1533" width="12.7109375" style="6" bestFit="1" customWidth="1"/>
    <col min="1534" max="1536" width="11.42578125" style="6" customWidth="1"/>
    <col min="1537" max="1537" width="12.7109375" style="6" bestFit="1" customWidth="1"/>
    <col min="1538" max="1540" width="11.5703125" style="6" customWidth="1"/>
    <col min="1541" max="1541" width="12.7109375" style="6" bestFit="1" customWidth="1"/>
    <col min="1542" max="1543" width="11.5703125" style="6" customWidth="1"/>
    <col min="1544" max="1544" width="8.85546875" style="6" customWidth="1"/>
    <col min="1545" max="1545" width="11.140625" style="6" bestFit="1" customWidth="1"/>
    <col min="1546" max="1763" width="9.140625" style="6"/>
    <col min="1764" max="1764" width="6.42578125" style="6" bestFit="1" customWidth="1"/>
    <col min="1765" max="1765" width="52.85546875" style="6" customWidth="1"/>
    <col min="1766" max="1766" width="9.7109375" style="6" customWidth="1"/>
    <col min="1767" max="1767" width="13.140625" style="6" bestFit="1" customWidth="1"/>
    <col min="1768" max="1768" width="12.7109375" style="6" bestFit="1" customWidth="1"/>
    <col min="1769" max="1769" width="13.140625" style="6" bestFit="1" customWidth="1"/>
    <col min="1770" max="1770" width="12.7109375" style="6" bestFit="1" customWidth="1"/>
    <col min="1771" max="1772" width="13.140625" style="6" bestFit="1" customWidth="1"/>
    <col min="1773" max="1773" width="14.7109375" style="6" bestFit="1" customWidth="1"/>
    <col min="1774" max="1775" width="14.5703125" style="6" customWidth="1"/>
    <col min="1776" max="1776" width="13.28515625" style="6" customWidth="1"/>
    <col min="1777" max="1780" width="15.28515625" style="6" customWidth="1"/>
    <col min="1781" max="1781" width="13.140625" style="6" customWidth="1"/>
    <col min="1782" max="1782" width="15.7109375" style="6" customWidth="1"/>
    <col min="1783" max="1784" width="13.140625" style="6" customWidth="1"/>
    <col min="1785" max="1785" width="12.7109375" style="6" bestFit="1" customWidth="1"/>
    <col min="1786" max="1788" width="11.5703125" style="6" customWidth="1"/>
    <col min="1789" max="1789" width="12.7109375" style="6" bestFit="1" customWidth="1"/>
    <col min="1790" max="1792" width="11.42578125" style="6" customWidth="1"/>
    <col min="1793" max="1793" width="12.7109375" style="6" bestFit="1" customWidth="1"/>
    <col min="1794" max="1796" width="11.5703125" style="6" customWidth="1"/>
    <col min="1797" max="1797" width="12.7109375" style="6" bestFit="1" customWidth="1"/>
    <col min="1798" max="1799" width="11.5703125" style="6" customWidth="1"/>
    <col min="1800" max="1800" width="8.85546875" style="6" customWidth="1"/>
    <col min="1801" max="1801" width="11.140625" style="6" bestFit="1" customWidth="1"/>
    <col min="1802" max="2019" width="9.140625" style="6"/>
    <col min="2020" max="2020" width="6.42578125" style="6" bestFit="1" customWidth="1"/>
    <col min="2021" max="2021" width="52.85546875" style="6" customWidth="1"/>
    <col min="2022" max="2022" width="9.7109375" style="6" customWidth="1"/>
    <col min="2023" max="2023" width="13.140625" style="6" bestFit="1" customWidth="1"/>
    <col min="2024" max="2024" width="12.7109375" style="6" bestFit="1" customWidth="1"/>
    <col min="2025" max="2025" width="13.140625" style="6" bestFit="1" customWidth="1"/>
    <col min="2026" max="2026" width="12.7109375" style="6" bestFit="1" customWidth="1"/>
    <col min="2027" max="2028" width="13.140625" style="6" bestFit="1" customWidth="1"/>
    <col min="2029" max="2029" width="14.7109375" style="6" bestFit="1" customWidth="1"/>
    <col min="2030" max="2031" width="14.5703125" style="6" customWidth="1"/>
    <col min="2032" max="2032" width="13.28515625" style="6" customWidth="1"/>
    <col min="2033" max="2036" width="15.28515625" style="6" customWidth="1"/>
    <col min="2037" max="2037" width="13.140625" style="6" customWidth="1"/>
    <col min="2038" max="2038" width="15.7109375" style="6" customWidth="1"/>
    <col min="2039" max="2040" width="13.140625" style="6" customWidth="1"/>
    <col min="2041" max="2041" width="12.7109375" style="6" bestFit="1" customWidth="1"/>
    <col min="2042" max="2044" width="11.5703125" style="6" customWidth="1"/>
    <col min="2045" max="2045" width="12.7109375" style="6" bestFit="1" customWidth="1"/>
    <col min="2046" max="2048" width="11.42578125" style="6" customWidth="1"/>
    <col min="2049" max="2049" width="12.7109375" style="6" bestFit="1" customWidth="1"/>
    <col min="2050" max="2052" width="11.5703125" style="6" customWidth="1"/>
    <col min="2053" max="2053" width="12.7109375" style="6" bestFit="1" customWidth="1"/>
    <col min="2054" max="2055" width="11.5703125" style="6" customWidth="1"/>
    <col min="2056" max="2056" width="8.85546875" style="6" customWidth="1"/>
    <col min="2057" max="2057" width="11.140625" style="6" bestFit="1" customWidth="1"/>
    <col min="2058" max="2275" width="9.140625" style="6"/>
    <col min="2276" max="2276" width="6.42578125" style="6" bestFit="1" customWidth="1"/>
    <col min="2277" max="2277" width="52.85546875" style="6" customWidth="1"/>
    <col min="2278" max="2278" width="9.7109375" style="6" customWidth="1"/>
    <col min="2279" max="2279" width="13.140625" style="6" bestFit="1" customWidth="1"/>
    <col min="2280" max="2280" width="12.7109375" style="6" bestFit="1" customWidth="1"/>
    <col min="2281" max="2281" width="13.140625" style="6" bestFit="1" customWidth="1"/>
    <col min="2282" max="2282" width="12.7109375" style="6" bestFit="1" customWidth="1"/>
    <col min="2283" max="2284" width="13.140625" style="6" bestFit="1" customWidth="1"/>
    <col min="2285" max="2285" width="14.7109375" style="6" bestFit="1" customWidth="1"/>
    <col min="2286" max="2287" width="14.5703125" style="6" customWidth="1"/>
    <col min="2288" max="2288" width="13.28515625" style="6" customWidth="1"/>
    <col min="2289" max="2292" width="15.28515625" style="6" customWidth="1"/>
    <col min="2293" max="2293" width="13.140625" style="6" customWidth="1"/>
    <col min="2294" max="2294" width="15.7109375" style="6" customWidth="1"/>
    <col min="2295" max="2296" width="13.140625" style="6" customWidth="1"/>
    <col min="2297" max="2297" width="12.7109375" style="6" bestFit="1" customWidth="1"/>
    <col min="2298" max="2300" width="11.5703125" style="6" customWidth="1"/>
    <col min="2301" max="2301" width="12.7109375" style="6" bestFit="1" customWidth="1"/>
    <col min="2302" max="2304" width="11.42578125" style="6" customWidth="1"/>
    <col min="2305" max="2305" width="12.7109375" style="6" bestFit="1" customWidth="1"/>
    <col min="2306" max="2308" width="11.5703125" style="6" customWidth="1"/>
    <col min="2309" max="2309" width="12.7109375" style="6" bestFit="1" customWidth="1"/>
    <col min="2310" max="2311" width="11.5703125" style="6" customWidth="1"/>
    <col min="2312" max="2312" width="8.85546875" style="6" customWidth="1"/>
    <col min="2313" max="2313" width="11.140625" style="6" bestFit="1" customWidth="1"/>
    <col min="2314" max="2531" width="9.140625" style="6"/>
    <col min="2532" max="2532" width="6.42578125" style="6" bestFit="1" customWidth="1"/>
    <col min="2533" max="2533" width="52.85546875" style="6" customWidth="1"/>
    <col min="2534" max="2534" width="9.7109375" style="6" customWidth="1"/>
    <col min="2535" max="2535" width="13.140625" style="6" bestFit="1" customWidth="1"/>
    <col min="2536" max="2536" width="12.7109375" style="6" bestFit="1" customWidth="1"/>
    <col min="2537" max="2537" width="13.140625" style="6" bestFit="1" customWidth="1"/>
    <col min="2538" max="2538" width="12.7109375" style="6" bestFit="1" customWidth="1"/>
    <col min="2539" max="2540" width="13.140625" style="6" bestFit="1" customWidth="1"/>
    <col min="2541" max="2541" width="14.7109375" style="6" bestFit="1" customWidth="1"/>
    <col min="2542" max="2543" width="14.5703125" style="6" customWidth="1"/>
    <col min="2544" max="2544" width="13.28515625" style="6" customWidth="1"/>
    <col min="2545" max="2548" width="15.28515625" style="6" customWidth="1"/>
    <col min="2549" max="2549" width="13.140625" style="6" customWidth="1"/>
    <col min="2550" max="2550" width="15.7109375" style="6" customWidth="1"/>
    <col min="2551" max="2552" width="13.140625" style="6" customWidth="1"/>
    <col min="2553" max="2553" width="12.7109375" style="6" bestFit="1" customWidth="1"/>
    <col min="2554" max="2556" width="11.5703125" style="6" customWidth="1"/>
    <col min="2557" max="2557" width="12.7109375" style="6" bestFit="1" customWidth="1"/>
    <col min="2558" max="2560" width="11.42578125" style="6" customWidth="1"/>
    <col min="2561" max="2561" width="12.7109375" style="6" bestFit="1" customWidth="1"/>
    <col min="2562" max="2564" width="11.5703125" style="6" customWidth="1"/>
    <col min="2565" max="2565" width="12.7109375" style="6" bestFit="1" customWidth="1"/>
    <col min="2566" max="2567" width="11.5703125" style="6" customWidth="1"/>
    <col min="2568" max="2568" width="8.85546875" style="6" customWidth="1"/>
    <col min="2569" max="2569" width="11.140625" style="6" bestFit="1" customWidth="1"/>
    <col min="2570" max="2787" width="9.140625" style="6"/>
    <col min="2788" max="2788" width="6.42578125" style="6" bestFit="1" customWidth="1"/>
    <col min="2789" max="2789" width="52.85546875" style="6" customWidth="1"/>
    <col min="2790" max="2790" width="9.7109375" style="6" customWidth="1"/>
    <col min="2791" max="2791" width="13.140625" style="6" bestFit="1" customWidth="1"/>
    <col min="2792" max="2792" width="12.7109375" style="6" bestFit="1" customWidth="1"/>
    <col min="2793" max="2793" width="13.140625" style="6" bestFit="1" customWidth="1"/>
    <col min="2794" max="2794" width="12.7109375" style="6" bestFit="1" customWidth="1"/>
    <col min="2795" max="2796" width="13.140625" style="6" bestFit="1" customWidth="1"/>
    <col min="2797" max="2797" width="14.7109375" style="6" bestFit="1" customWidth="1"/>
    <col min="2798" max="2799" width="14.5703125" style="6" customWidth="1"/>
    <col min="2800" max="2800" width="13.28515625" style="6" customWidth="1"/>
    <col min="2801" max="2804" width="15.28515625" style="6" customWidth="1"/>
    <col min="2805" max="2805" width="13.140625" style="6" customWidth="1"/>
    <col min="2806" max="2806" width="15.7109375" style="6" customWidth="1"/>
    <col min="2807" max="2808" width="13.140625" style="6" customWidth="1"/>
    <col min="2809" max="2809" width="12.7109375" style="6" bestFit="1" customWidth="1"/>
    <col min="2810" max="2812" width="11.5703125" style="6" customWidth="1"/>
    <col min="2813" max="2813" width="12.7109375" style="6" bestFit="1" customWidth="1"/>
    <col min="2814" max="2816" width="11.42578125" style="6" customWidth="1"/>
    <col min="2817" max="2817" width="12.7109375" style="6" bestFit="1" customWidth="1"/>
    <col min="2818" max="2820" width="11.5703125" style="6" customWidth="1"/>
    <col min="2821" max="2821" width="12.7109375" style="6" bestFit="1" customWidth="1"/>
    <col min="2822" max="2823" width="11.5703125" style="6" customWidth="1"/>
    <col min="2824" max="2824" width="8.85546875" style="6" customWidth="1"/>
    <col min="2825" max="2825" width="11.140625" style="6" bestFit="1" customWidth="1"/>
    <col min="2826" max="3043" width="9.140625" style="6"/>
    <col min="3044" max="3044" width="6.42578125" style="6" bestFit="1" customWidth="1"/>
    <col min="3045" max="3045" width="52.85546875" style="6" customWidth="1"/>
    <col min="3046" max="3046" width="9.7109375" style="6" customWidth="1"/>
    <col min="3047" max="3047" width="13.140625" style="6" bestFit="1" customWidth="1"/>
    <col min="3048" max="3048" width="12.7109375" style="6" bestFit="1" customWidth="1"/>
    <col min="3049" max="3049" width="13.140625" style="6" bestFit="1" customWidth="1"/>
    <col min="3050" max="3050" width="12.7109375" style="6" bestFit="1" customWidth="1"/>
    <col min="3051" max="3052" width="13.140625" style="6" bestFit="1" customWidth="1"/>
    <col min="3053" max="3053" width="14.7109375" style="6" bestFit="1" customWidth="1"/>
    <col min="3054" max="3055" width="14.5703125" style="6" customWidth="1"/>
    <col min="3056" max="3056" width="13.28515625" style="6" customWidth="1"/>
    <col min="3057" max="3060" width="15.28515625" style="6" customWidth="1"/>
    <col min="3061" max="3061" width="13.140625" style="6" customWidth="1"/>
    <col min="3062" max="3062" width="15.7109375" style="6" customWidth="1"/>
    <col min="3063" max="3064" width="13.140625" style="6" customWidth="1"/>
    <col min="3065" max="3065" width="12.7109375" style="6" bestFit="1" customWidth="1"/>
    <col min="3066" max="3068" width="11.5703125" style="6" customWidth="1"/>
    <col min="3069" max="3069" width="12.7109375" style="6" bestFit="1" customWidth="1"/>
    <col min="3070" max="3072" width="11.42578125" style="6" customWidth="1"/>
    <col min="3073" max="3073" width="12.7109375" style="6" bestFit="1" customWidth="1"/>
    <col min="3074" max="3076" width="11.5703125" style="6" customWidth="1"/>
    <col min="3077" max="3077" width="12.7109375" style="6" bestFit="1" customWidth="1"/>
    <col min="3078" max="3079" width="11.5703125" style="6" customWidth="1"/>
    <col min="3080" max="3080" width="8.85546875" style="6" customWidth="1"/>
    <col min="3081" max="3081" width="11.140625" style="6" bestFit="1" customWidth="1"/>
    <col min="3082" max="3299" width="9.140625" style="6"/>
    <col min="3300" max="3300" width="6.42578125" style="6" bestFit="1" customWidth="1"/>
    <col min="3301" max="3301" width="52.85546875" style="6" customWidth="1"/>
    <col min="3302" max="3302" width="9.7109375" style="6" customWidth="1"/>
    <col min="3303" max="3303" width="13.140625" style="6" bestFit="1" customWidth="1"/>
    <col min="3304" max="3304" width="12.7109375" style="6" bestFit="1" customWidth="1"/>
    <col min="3305" max="3305" width="13.140625" style="6" bestFit="1" customWidth="1"/>
    <col min="3306" max="3306" width="12.7109375" style="6" bestFit="1" customWidth="1"/>
    <col min="3307" max="3308" width="13.140625" style="6" bestFit="1" customWidth="1"/>
    <col min="3309" max="3309" width="14.7109375" style="6" bestFit="1" customWidth="1"/>
    <col min="3310" max="3311" width="14.5703125" style="6" customWidth="1"/>
    <col min="3312" max="3312" width="13.28515625" style="6" customWidth="1"/>
    <col min="3313" max="3316" width="15.28515625" style="6" customWidth="1"/>
    <col min="3317" max="3317" width="13.140625" style="6" customWidth="1"/>
    <col min="3318" max="3318" width="15.7109375" style="6" customWidth="1"/>
    <col min="3319" max="3320" width="13.140625" style="6" customWidth="1"/>
    <col min="3321" max="3321" width="12.7109375" style="6" bestFit="1" customWidth="1"/>
    <col min="3322" max="3324" width="11.5703125" style="6" customWidth="1"/>
    <col min="3325" max="3325" width="12.7109375" style="6" bestFit="1" customWidth="1"/>
    <col min="3326" max="3328" width="11.42578125" style="6" customWidth="1"/>
    <col min="3329" max="3329" width="12.7109375" style="6" bestFit="1" customWidth="1"/>
    <col min="3330" max="3332" width="11.5703125" style="6" customWidth="1"/>
    <col min="3333" max="3333" width="12.7109375" style="6" bestFit="1" customWidth="1"/>
    <col min="3334" max="3335" width="11.5703125" style="6" customWidth="1"/>
    <col min="3336" max="3336" width="8.85546875" style="6" customWidth="1"/>
    <col min="3337" max="3337" width="11.140625" style="6" bestFit="1" customWidth="1"/>
    <col min="3338" max="3555" width="9.140625" style="6"/>
    <col min="3556" max="3556" width="6.42578125" style="6" bestFit="1" customWidth="1"/>
    <col min="3557" max="3557" width="52.85546875" style="6" customWidth="1"/>
    <col min="3558" max="3558" width="9.7109375" style="6" customWidth="1"/>
    <col min="3559" max="3559" width="13.140625" style="6" bestFit="1" customWidth="1"/>
    <col min="3560" max="3560" width="12.7109375" style="6" bestFit="1" customWidth="1"/>
    <col min="3561" max="3561" width="13.140625" style="6" bestFit="1" customWidth="1"/>
    <col min="3562" max="3562" width="12.7109375" style="6" bestFit="1" customWidth="1"/>
    <col min="3563" max="3564" width="13.140625" style="6" bestFit="1" customWidth="1"/>
    <col min="3565" max="3565" width="14.7109375" style="6" bestFit="1" customWidth="1"/>
    <col min="3566" max="3567" width="14.5703125" style="6" customWidth="1"/>
    <col min="3568" max="3568" width="13.28515625" style="6" customWidth="1"/>
    <col min="3569" max="3572" width="15.28515625" style="6" customWidth="1"/>
    <col min="3573" max="3573" width="13.140625" style="6" customWidth="1"/>
    <col min="3574" max="3574" width="15.7109375" style="6" customWidth="1"/>
    <col min="3575" max="3576" width="13.140625" style="6" customWidth="1"/>
    <col min="3577" max="3577" width="12.7109375" style="6" bestFit="1" customWidth="1"/>
    <col min="3578" max="3580" width="11.5703125" style="6" customWidth="1"/>
    <col min="3581" max="3581" width="12.7109375" style="6" bestFit="1" customWidth="1"/>
    <col min="3582" max="3584" width="11.42578125" style="6" customWidth="1"/>
    <col min="3585" max="3585" width="12.7109375" style="6" bestFit="1" customWidth="1"/>
    <col min="3586" max="3588" width="11.5703125" style="6" customWidth="1"/>
    <col min="3589" max="3589" width="12.7109375" style="6" bestFit="1" customWidth="1"/>
    <col min="3590" max="3591" width="11.5703125" style="6" customWidth="1"/>
    <col min="3592" max="3592" width="8.85546875" style="6" customWidth="1"/>
    <col min="3593" max="3593" width="11.140625" style="6" bestFit="1" customWidth="1"/>
    <col min="3594" max="3811" width="9.140625" style="6"/>
    <col min="3812" max="3812" width="6.42578125" style="6" bestFit="1" customWidth="1"/>
    <col min="3813" max="3813" width="52.85546875" style="6" customWidth="1"/>
    <col min="3814" max="3814" width="9.7109375" style="6" customWidth="1"/>
    <col min="3815" max="3815" width="13.140625" style="6" bestFit="1" customWidth="1"/>
    <col min="3816" max="3816" width="12.7109375" style="6" bestFit="1" customWidth="1"/>
    <col min="3817" max="3817" width="13.140625" style="6" bestFit="1" customWidth="1"/>
    <col min="3818" max="3818" width="12.7109375" style="6" bestFit="1" customWidth="1"/>
    <col min="3819" max="3820" width="13.140625" style="6" bestFit="1" customWidth="1"/>
    <col min="3821" max="3821" width="14.7109375" style="6" bestFit="1" customWidth="1"/>
    <col min="3822" max="3823" width="14.5703125" style="6" customWidth="1"/>
    <col min="3824" max="3824" width="13.28515625" style="6" customWidth="1"/>
    <col min="3825" max="3828" width="15.28515625" style="6" customWidth="1"/>
    <col min="3829" max="3829" width="13.140625" style="6" customWidth="1"/>
    <col min="3830" max="3830" width="15.7109375" style="6" customWidth="1"/>
    <col min="3831" max="3832" width="13.140625" style="6" customWidth="1"/>
    <col min="3833" max="3833" width="12.7109375" style="6" bestFit="1" customWidth="1"/>
    <col min="3834" max="3836" width="11.5703125" style="6" customWidth="1"/>
    <col min="3837" max="3837" width="12.7109375" style="6" bestFit="1" customWidth="1"/>
    <col min="3838" max="3840" width="11.42578125" style="6" customWidth="1"/>
    <col min="3841" max="3841" width="12.7109375" style="6" bestFit="1" customWidth="1"/>
    <col min="3842" max="3844" width="11.5703125" style="6" customWidth="1"/>
    <col min="3845" max="3845" width="12.7109375" style="6" bestFit="1" customWidth="1"/>
    <col min="3846" max="3847" width="11.5703125" style="6" customWidth="1"/>
    <col min="3848" max="3848" width="8.85546875" style="6" customWidth="1"/>
    <col min="3849" max="3849" width="11.140625" style="6" bestFit="1" customWidth="1"/>
    <col min="3850" max="4067" width="9.140625" style="6"/>
    <col min="4068" max="4068" width="6.42578125" style="6" bestFit="1" customWidth="1"/>
    <col min="4069" max="4069" width="52.85546875" style="6" customWidth="1"/>
    <col min="4070" max="4070" width="9.7109375" style="6" customWidth="1"/>
    <col min="4071" max="4071" width="13.140625" style="6" bestFit="1" customWidth="1"/>
    <col min="4072" max="4072" width="12.7109375" style="6" bestFit="1" customWidth="1"/>
    <col min="4073" max="4073" width="13.140625" style="6" bestFit="1" customWidth="1"/>
    <col min="4074" max="4074" width="12.7109375" style="6" bestFit="1" customWidth="1"/>
    <col min="4075" max="4076" width="13.140625" style="6" bestFit="1" customWidth="1"/>
    <col min="4077" max="4077" width="14.7109375" style="6" bestFit="1" customWidth="1"/>
    <col min="4078" max="4079" width="14.5703125" style="6" customWidth="1"/>
    <col min="4080" max="4080" width="13.28515625" style="6" customWidth="1"/>
    <col min="4081" max="4084" width="15.28515625" style="6" customWidth="1"/>
    <col min="4085" max="4085" width="13.140625" style="6" customWidth="1"/>
    <col min="4086" max="4086" width="15.7109375" style="6" customWidth="1"/>
    <col min="4087" max="4088" width="13.140625" style="6" customWidth="1"/>
    <col min="4089" max="4089" width="12.7109375" style="6" bestFit="1" customWidth="1"/>
    <col min="4090" max="4092" width="11.5703125" style="6" customWidth="1"/>
    <col min="4093" max="4093" width="12.7109375" style="6" bestFit="1" customWidth="1"/>
    <col min="4094" max="4096" width="11.42578125" style="6" customWidth="1"/>
    <col min="4097" max="4097" width="12.7109375" style="6" bestFit="1" customWidth="1"/>
    <col min="4098" max="4100" width="11.5703125" style="6" customWidth="1"/>
    <col min="4101" max="4101" width="12.7109375" style="6" bestFit="1" customWidth="1"/>
    <col min="4102" max="4103" width="11.5703125" style="6" customWidth="1"/>
    <col min="4104" max="4104" width="8.85546875" style="6" customWidth="1"/>
    <col min="4105" max="4105" width="11.140625" style="6" bestFit="1" customWidth="1"/>
    <col min="4106" max="4323" width="9.140625" style="6"/>
    <col min="4324" max="4324" width="6.42578125" style="6" bestFit="1" customWidth="1"/>
    <col min="4325" max="4325" width="52.85546875" style="6" customWidth="1"/>
    <col min="4326" max="4326" width="9.7109375" style="6" customWidth="1"/>
    <col min="4327" max="4327" width="13.140625" style="6" bestFit="1" customWidth="1"/>
    <col min="4328" max="4328" width="12.7109375" style="6" bestFit="1" customWidth="1"/>
    <col min="4329" max="4329" width="13.140625" style="6" bestFit="1" customWidth="1"/>
    <col min="4330" max="4330" width="12.7109375" style="6" bestFit="1" customWidth="1"/>
    <col min="4331" max="4332" width="13.140625" style="6" bestFit="1" customWidth="1"/>
    <col min="4333" max="4333" width="14.7109375" style="6" bestFit="1" customWidth="1"/>
    <col min="4334" max="4335" width="14.5703125" style="6" customWidth="1"/>
    <col min="4336" max="4336" width="13.28515625" style="6" customWidth="1"/>
    <col min="4337" max="4340" width="15.28515625" style="6" customWidth="1"/>
    <col min="4341" max="4341" width="13.140625" style="6" customWidth="1"/>
    <col min="4342" max="4342" width="15.7109375" style="6" customWidth="1"/>
    <col min="4343" max="4344" width="13.140625" style="6" customWidth="1"/>
    <col min="4345" max="4345" width="12.7109375" style="6" bestFit="1" customWidth="1"/>
    <col min="4346" max="4348" width="11.5703125" style="6" customWidth="1"/>
    <col min="4349" max="4349" width="12.7109375" style="6" bestFit="1" customWidth="1"/>
    <col min="4350" max="4352" width="11.42578125" style="6" customWidth="1"/>
    <col min="4353" max="4353" width="12.7109375" style="6" bestFit="1" customWidth="1"/>
    <col min="4354" max="4356" width="11.5703125" style="6" customWidth="1"/>
    <col min="4357" max="4357" width="12.7109375" style="6" bestFit="1" customWidth="1"/>
    <col min="4358" max="4359" width="11.5703125" style="6" customWidth="1"/>
    <col min="4360" max="4360" width="8.85546875" style="6" customWidth="1"/>
    <col min="4361" max="4361" width="11.140625" style="6" bestFit="1" customWidth="1"/>
    <col min="4362" max="4579" width="9.140625" style="6"/>
    <col min="4580" max="4580" width="6.42578125" style="6" bestFit="1" customWidth="1"/>
    <col min="4581" max="4581" width="52.85546875" style="6" customWidth="1"/>
    <col min="4582" max="4582" width="9.7109375" style="6" customWidth="1"/>
    <col min="4583" max="4583" width="13.140625" style="6" bestFit="1" customWidth="1"/>
    <col min="4584" max="4584" width="12.7109375" style="6" bestFit="1" customWidth="1"/>
    <col min="4585" max="4585" width="13.140625" style="6" bestFit="1" customWidth="1"/>
    <col min="4586" max="4586" width="12.7109375" style="6" bestFit="1" customWidth="1"/>
    <col min="4587" max="4588" width="13.140625" style="6" bestFit="1" customWidth="1"/>
    <col min="4589" max="4589" width="14.7109375" style="6" bestFit="1" customWidth="1"/>
    <col min="4590" max="4591" width="14.5703125" style="6" customWidth="1"/>
    <col min="4592" max="4592" width="13.28515625" style="6" customWidth="1"/>
    <col min="4593" max="4596" width="15.28515625" style="6" customWidth="1"/>
    <col min="4597" max="4597" width="13.140625" style="6" customWidth="1"/>
    <col min="4598" max="4598" width="15.7109375" style="6" customWidth="1"/>
    <col min="4599" max="4600" width="13.140625" style="6" customWidth="1"/>
    <col min="4601" max="4601" width="12.7109375" style="6" bestFit="1" customWidth="1"/>
    <col min="4602" max="4604" width="11.5703125" style="6" customWidth="1"/>
    <col min="4605" max="4605" width="12.7109375" style="6" bestFit="1" customWidth="1"/>
    <col min="4606" max="4608" width="11.42578125" style="6" customWidth="1"/>
    <col min="4609" max="4609" width="12.7109375" style="6" bestFit="1" customWidth="1"/>
    <col min="4610" max="4612" width="11.5703125" style="6" customWidth="1"/>
    <col min="4613" max="4613" width="12.7109375" style="6" bestFit="1" customWidth="1"/>
    <col min="4614" max="4615" width="11.5703125" style="6" customWidth="1"/>
    <col min="4616" max="4616" width="8.85546875" style="6" customWidth="1"/>
    <col min="4617" max="4617" width="11.140625" style="6" bestFit="1" customWidth="1"/>
    <col min="4618" max="4835" width="9.140625" style="6"/>
    <col min="4836" max="4836" width="6.42578125" style="6" bestFit="1" customWidth="1"/>
    <col min="4837" max="4837" width="52.85546875" style="6" customWidth="1"/>
    <col min="4838" max="4838" width="9.7109375" style="6" customWidth="1"/>
    <col min="4839" max="4839" width="13.140625" style="6" bestFit="1" customWidth="1"/>
    <col min="4840" max="4840" width="12.7109375" style="6" bestFit="1" customWidth="1"/>
    <col min="4841" max="4841" width="13.140625" style="6" bestFit="1" customWidth="1"/>
    <col min="4842" max="4842" width="12.7109375" style="6" bestFit="1" customWidth="1"/>
    <col min="4843" max="4844" width="13.140625" style="6" bestFit="1" customWidth="1"/>
    <col min="4845" max="4845" width="14.7109375" style="6" bestFit="1" customWidth="1"/>
    <col min="4846" max="4847" width="14.5703125" style="6" customWidth="1"/>
    <col min="4848" max="4848" width="13.28515625" style="6" customWidth="1"/>
    <col min="4849" max="4852" width="15.28515625" style="6" customWidth="1"/>
    <col min="4853" max="4853" width="13.140625" style="6" customWidth="1"/>
    <col min="4854" max="4854" width="15.7109375" style="6" customWidth="1"/>
    <col min="4855" max="4856" width="13.140625" style="6" customWidth="1"/>
    <col min="4857" max="4857" width="12.7109375" style="6" bestFit="1" customWidth="1"/>
    <col min="4858" max="4860" width="11.5703125" style="6" customWidth="1"/>
    <col min="4861" max="4861" width="12.7109375" style="6" bestFit="1" customWidth="1"/>
    <col min="4862" max="4864" width="11.42578125" style="6" customWidth="1"/>
    <col min="4865" max="4865" width="12.7109375" style="6" bestFit="1" customWidth="1"/>
    <col min="4866" max="4868" width="11.5703125" style="6" customWidth="1"/>
    <col min="4869" max="4869" width="12.7109375" style="6" bestFit="1" customWidth="1"/>
    <col min="4870" max="4871" width="11.5703125" style="6" customWidth="1"/>
    <col min="4872" max="4872" width="8.85546875" style="6" customWidth="1"/>
    <col min="4873" max="4873" width="11.140625" style="6" bestFit="1" customWidth="1"/>
    <col min="4874" max="5091" width="9.140625" style="6"/>
    <col min="5092" max="5092" width="6.42578125" style="6" bestFit="1" customWidth="1"/>
    <col min="5093" max="5093" width="52.85546875" style="6" customWidth="1"/>
    <col min="5094" max="5094" width="9.7109375" style="6" customWidth="1"/>
    <col min="5095" max="5095" width="13.140625" style="6" bestFit="1" customWidth="1"/>
    <col min="5096" max="5096" width="12.7109375" style="6" bestFit="1" customWidth="1"/>
    <col min="5097" max="5097" width="13.140625" style="6" bestFit="1" customWidth="1"/>
    <col min="5098" max="5098" width="12.7109375" style="6" bestFit="1" customWidth="1"/>
    <col min="5099" max="5100" width="13.140625" style="6" bestFit="1" customWidth="1"/>
    <col min="5101" max="5101" width="14.7109375" style="6" bestFit="1" customWidth="1"/>
    <col min="5102" max="5103" width="14.5703125" style="6" customWidth="1"/>
    <col min="5104" max="5104" width="13.28515625" style="6" customWidth="1"/>
    <col min="5105" max="5108" width="15.28515625" style="6" customWidth="1"/>
    <col min="5109" max="5109" width="13.140625" style="6" customWidth="1"/>
    <col min="5110" max="5110" width="15.7109375" style="6" customWidth="1"/>
    <col min="5111" max="5112" width="13.140625" style="6" customWidth="1"/>
    <col min="5113" max="5113" width="12.7109375" style="6" bestFit="1" customWidth="1"/>
    <col min="5114" max="5116" width="11.5703125" style="6" customWidth="1"/>
    <col min="5117" max="5117" width="12.7109375" style="6" bestFit="1" customWidth="1"/>
    <col min="5118" max="5120" width="11.42578125" style="6" customWidth="1"/>
    <col min="5121" max="5121" width="12.7109375" style="6" bestFit="1" customWidth="1"/>
    <col min="5122" max="5124" width="11.5703125" style="6" customWidth="1"/>
    <col min="5125" max="5125" width="12.7109375" style="6" bestFit="1" customWidth="1"/>
    <col min="5126" max="5127" width="11.5703125" style="6" customWidth="1"/>
    <col min="5128" max="5128" width="8.85546875" style="6" customWidth="1"/>
    <col min="5129" max="5129" width="11.140625" style="6" bestFit="1" customWidth="1"/>
    <col min="5130" max="5347" width="9.140625" style="6"/>
    <col min="5348" max="5348" width="6.42578125" style="6" bestFit="1" customWidth="1"/>
    <col min="5349" max="5349" width="52.85546875" style="6" customWidth="1"/>
    <col min="5350" max="5350" width="9.7109375" style="6" customWidth="1"/>
    <col min="5351" max="5351" width="13.140625" style="6" bestFit="1" customWidth="1"/>
    <col min="5352" max="5352" width="12.7109375" style="6" bestFit="1" customWidth="1"/>
    <col min="5353" max="5353" width="13.140625" style="6" bestFit="1" customWidth="1"/>
    <col min="5354" max="5354" width="12.7109375" style="6" bestFit="1" customWidth="1"/>
    <col min="5355" max="5356" width="13.140625" style="6" bestFit="1" customWidth="1"/>
    <col min="5357" max="5357" width="14.7109375" style="6" bestFit="1" customWidth="1"/>
    <col min="5358" max="5359" width="14.5703125" style="6" customWidth="1"/>
    <col min="5360" max="5360" width="13.28515625" style="6" customWidth="1"/>
    <col min="5361" max="5364" width="15.28515625" style="6" customWidth="1"/>
    <col min="5365" max="5365" width="13.140625" style="6" customWidth="1"/>
    <col min="5366" max="5366" width="15.7109375" style="6" customWidth="1"/>
    <col min="5367" max="5368" width="13.140625" style="6" customWidth="1"/>
    <col min="5369" max="5369" width="12.7109375" style="6" bestFit="1" customWidth="1"/>
    <col min="5370" max="5372" width="11.5703125" style="6" customWidth="1"/>
    <col min="5373" max="5373" width="12.7109375" style="6" bestFit="1" customWidth="1"/>
    <col min="5374" max="5376" width="11.42578125" style="6" customWidth="1"/>
    <col min="5377" max="5377" width="12.7109375" style="6" bestFit="1" customWidth="1"/>
    <col min="5378" max="5380" width="11.5703125" style="6" customWidth="1"/>
    <col min="5381" max="5381" width="12.7109375" style="6" bestFit="1" customWidth="1"/>
    <col min="5382" max="5383" width="11.5703125" style="6" customWidth="1"/>
    <col min="5384" max="5384" width="8.85546875" style="6" customWidth="1"/>
    <col min="5385" max="5385" width="11.140625" style="6" bestFit="1" customWidth="1"/>
    <col min="5386" max="5603" width="9.140625" style="6"/>
    <col min="5604" max="5604" width="6.42578125" style="6" bestFit="1" customWidth="1"/>
    <col min="5605" max="5605" width="52.85546875" style="6" customWidth="1"/>
    <col min="5606" max="5606" width="9.7109375" style="6" customWidth="1"/>
    <col min="5607" max="5607" width="13.140625" style="6" bestFit="1" customWidth="1"/>
    <col min="5608" max="5608" width="12.7109375" style="6" bestFit="1" customWidth="1"/>
    <col min="5609" max="5609" width="13.140625" style="6" bestFit="1" customWidth="1"/>
    <col min="5610" max="5610" width="12.7109375" style="6" bestFit="1" customWidth="1"/>
    <col min="5611" max="5612" width="13.140625" style="6" bestFit="1" customWidth="1"/>
    <col min="5613" max="5613" width="14.7109375" style="6" bestFit="1" customWidth="1"/>
    <col min="5614" max="5615" width="14.5703125" style="6" customWidth="1"/>
    <col min="5616" max="5616" width="13.28515625" style="6" customWidth="1"/>
    <col min="5617" max="5620" width="15.28515625" style="6" customWidth="1"/>
    <col min="5621" max="5621" width="13.140625" style="6" customWidth="1"/>
    <col min="5622" max="5622" width="15.7109375" style="6" customWidth="1"/>
    <col min="5623" max="5624" width="13.140625" style="6" customWidth="1"/>
    <col min="5625" max="5625" width="12.7109375" style="6" bestFit="1" customWidth="1"/>
    <col min="5626" max="5628" width="11.5703125" style="6" customWidth="1"/>
    <col min="5629" max="5629" width="12.7109375" style="6" bestFit="1" customWidth="1"/>
    <col min="5630" max="5632" width="11.42578125" style="6" customWidth="1"/>
    <col min="5633" max="5633" width="12.7109375" style="6" bestFit="1" customWidth="1"/>
    <col min="5634" max="5636" width="11.5703125" style="6" customWidth="1"/>
    <col min="5637" max="5637" width="12.7109375" style="6" bestFit="1" customWidth="1"/>
    <col min="5638" max="5639" width="11.5703125" style="6" customWidth="1"/>
    <col min="5640" max="5640" width="8.85546875" style="6" customWidth="1"/>
    <col min="5641" max="5641" width="11.140625" style="6" bestFit="1" customWidth="1"/>
    <col min="5642" max="5859" width="9.140625" style="6"/>
    <col min="5860" max="5860" width="6.42578125" style="6" bestFit="1" customWidth="1"/>
    <col min="5861" max="5861" width="52.85546875" style="6" customWidth="1"/>
    <col min="5862" max="5862" width="9.7109375" style="6" customWidth="1"/>
    <col min="5863" max="5863" width="13.140625" style="6" bestFit="1" customWidth="1"/>
    <col min="5864" max="5864" width="12.7109375" style="6" bestFit="1" customWidth="1"/>
    <col min="5865" max="5865" width="13.140625" style="6" bestFit="1" customWidth="1"/>
    <col min="5866" max="5866" width="12.7109375" style="6" bestFit="1" customWidth="1"/>
    <col min="5867" max="5868" width="13.140625" style="6" bestFit="1" customWidth="1"/>
    <col min="5869" max="5869" width="14.7109375" style="6" bestFit="1" customWidth="1"/>
    <col min="5870" max="5871" width="14.5703125" style="6" customWidth="1"/>
    <col min="5872" max="5872" width="13.28515625" style="6" customWidth="1"/>
    <col min="5873" max="5876" width="15.28515625" style="6" customWidth="1"/>
    <col min="5877" max="5877" width="13.140625" style="6" customWidth="1"/>
    <col min="5878" max="5878" width="15.7109375" style="6" customWidth="1"/>
    <col min="5879" max="5880" width="13.140625" style="6" customWidth="1"/>
    <col min="5881" max="5881" width="12.7109375" style="6" bestFit="1" customWidth="1"/>
    <col min="5882" max="5884" width="11.5703125" style="6" customWidth="1"/>
    <col min="5885" max="5885" width="12.7109375" style="6" bestFit="1" customWidth="1"/>
    <col min="5886" max="5888" width="11.42578125" style="6" customWidth="1"/>
    <col min="5889" max="5889" width="12.7109375" style="6" bestFit="1" customWidth="1"/>
    <col min="5890" max="5892" width="11.5703125" style="6" customWidth="1"/>
    <col min="5893" max="5893" width="12.7109375" style="6" bestFit="1" customWidth="1"/>
    <col min="5894" max="5895" width="11.5703125" style="6" customWidth="1"/>
    <col min="5896" max="5896" width="8.85546875" style="6" customWidth="1"/>
    <col min="5897" max="5897" width="11.140625" style="6" bestFit="1" customWidth="1"/>
    <col min="5898" max="6115" width="9.140625" style="6"/>
    <col min="6116" max="6116" width="6.42578125" style="6" bestFit="1" customWidth="1"/>
    <col min="6117" max="6117" width="52.85546875" style="6" customWidth="1"/>
    <col min="6118" max="6118" width="9.7109375" style="6" customWidth="1"/>
    <col min="6119" max="6119" width="13.140625" style="6" bestFit="1" customWidth="1"/>
    <col min="6120" max="6120" width="12.7109375" style="6" bestFit="1" customWidth="1"/>
    <col min="6121" max="6121" width="13.140625" style="6" bestFit="1" customWidth="1"/>
    <col min="6122" max="6122" width="12.7109375" style="6" bestFit="1" customWidth="1"/>
    <col min="6123" max="6124" width="13.140625" style="6" bestFit="1" customWidth="1"/>
    <col min="6125" max="6125" width="14.7109375" style="6" bestFit="1" customWidth="1"/>
    <col min="6126" max="6127" width="14.5703125" style="6" customWidth="1"/>
    <col min="6128" max="6128" width="13.28515625" style="6" customWidth="1"/>
    <col min="6129" max="6132" width="15.28515625" style="6" customWidth="1"/>
    <col min="6133" max="6133" width="13.140625" style="6" customWidth="1"/>
    <col min="6134" max="6134" width="15.7109375" style="6" customWidth="1"/>
    <col min="6135" max="6136" width="13.140625" style="6" customWidth="1"/>
    <col min="6137" max="6137" width="12.7109375" style="6" bestFit="1" customWidth="1"/>
    <col min="6138" max="6140" width="11.5703125" style="6" customWidth="1"/>
    <col min="6141" max="6141" width="12.7109375" style="6" bestFit="1" customWidth="1"/>
    <col min="6142" max="6144" width="11.42578125" style="6" customWidth="1"/>
    <col min="6145" max="6145" width="12.7109375" style="6" bestFit="1" customWidth="1"/>
    <col min="6146" max="6148" width="11.5703125" style="6" customWidth="1"/>
    <col min="6149" max="6149" width="12.7109375" style="6" bestFit="1" customWidth="1"/>
    <col min="6150" max="6151" width="11.5703125" style="6" customWidth="1"/>
    <col min="6152" max="6152" width="8.85546875" style="6" customWidth="1"/>
    <col min="6153" max="6153" width="11.140625" style="6" bestFit="1" customWidth="1"/>
    <col min="6154" max="6371" width="9.140625" style="6"/>
    <col min="6372" max="6372" width="6.42578125" style="6" bestFit="1" customWidth="1"/>
    <col min="6373" max="6373" width="52.85546875" style="6" customWidth="1"/>
    <col min="6374" max="6374" width="9.7109375" style="6" customWidth="1"/>
    <col min="6375" max="6375" width="13.140625" style="6" bestFit="1" customWidth="1"/>
    <col min="6376" max="6376" width="12.7109375" style="6" bestFit="1" customWidth="1"/>
    <col min="6377" max="6377" width="13.140625" style="6" bestFit="1" customWidth="1"/>
    <col min="6378" max="6378" width="12.7109375" style="6" bestFit="1" customWidth="1"/>
    <col min="6379" max="6380" width="13.140625" style="6" bestFit="1" customWidth="1"/>
    <col min="6381" max="6381" width="14.7109375" style="6" bestFit="1" customWidth="1"/>
    <col min="6382" max="6383" width="14.5703125" style="6" customWidth="1"/>
    <col min="6384" max="6384" width="13.28515625" style="6" customWidth="1"/>
    <col min="6385" max="6388" width="15.28515625" style="6" customWidth="1"/>
    <col min="6389" max="6389" width="13.140625" style="6" customWidth="1"/>
    <col min="6390" max="6390" width="15.7109375" style="6" customWidth="1"/>
    <col min="6391" max="6392" width="13.140625" style="6" customWidth="1"/>
    <col min="6393" max="6393" width="12.7109375" style="6" bestFit="1" customWidth="1"/>
    <col min="6394" max="6396" width="11.5703125" style="6" customWidth="1"/>
    <col min="6397" max="6397" width="12.7109375" style="6" bestFit="1" customWidth="1"/>
    <col min="6398" max="6400" width="11.42578125" style="6" customWidth="1"/>
    <col min="6401" max="6401" width="12.7109375" style="6" bestFit="1" customWidth="1"/>
    <col min="6402" max="6404" width="11.5703125" style="6" customWidth="1"/>
    <col min="6405" max="6405" width="12.7109375" style="6" bestFit="1" customWidth="1"/>
    <col min="6406" max="6407" width="11.5703125" style="6" customWidth="1"/>
    <col min="6408" max="6408" width="8.85546875" style="6" customWidth="1"/>
    <col min="6409" max="6409" width="11.140625" style="6" bestFit="1" customWidth="1"/>
    <col min="6410" max="6627" width="9.140625" style="6"/>
    <col min="6628" max="6628" width="6.42578125" style="6" bestFit="1" customWidth="1"/>
    <col min="6629" max="6629" width="52.85546875" style="6" customWidth="1"/>
    <col min="6630" max="6630" width="9.7109375" style="6" customWidth="1"/>
    <col min="6631" max="6631" width="13.140625" style="6" bestFit="1" customWidth="1"/>
    <col min="6632" max="6632" width="12.7109375" style="6" bestFit="1" customWidth="1"/>
    <col min="6633" max="6633" width="13.140625" style="6" bestFit="1" customWidth="1"/>
    <col min="6634" max="6634" width="12.7109375" style="6" bestFit="1" customWidth="1"/>
    <col min="6635" max="6636" width="13.140625" style="6" bestFit="1" customWidth="1"/>
    <col min="6637" max="6637" width="14.7109375" style="6" bestFit="1" customWidth="1"/>
    <col min="6638" max="6639" width="14.5703125" style="6" customWidth="1"/>
    <col min="6640" max="6640" width="13.28515625" style="6" customWidth="1"/>
    <col min="6641" max="6644" width="15.28515625" style="6" customWidth="1"/>
    <col min="6645" max="6645" width="13.140625" style="6" customWidth="1"/>
    <col min="6646" max="6646" width="15.7109375" style="6" customWidth="1"/>
    <col min="6647" max="6648" width="13.140625" style="6" customWidth="1"/>
    <col min="6649" max="6649" width="12.7109375" style="6" bestFit="1" customWidth="1"/>
    <col min="6650" max="6652" width="11.5703125" style="6" customWidth="1"/>
    <col min="6653" max="6653" width="12.7109375" style="6" bestFit="1" customWidth="1"/>
    <col min="6654" max="6656" width="11.42578125" style="6" customWidth="1"/>
    <col min="6657" max="6657" width="12.7109375" style="6" bestFit="1" customWidth="1"/>
    <col min="6658" max="6660" width="11.5703125" style="6" customWidth="1"/>
    <col min="6661" max="6661" width="12.7109375" style="6" bestFit="1" customWidth="1"/>
    <col min="6662" max="6663" width="11.5703125" style="6" customWidth="1"/>
    <col min="6664" max="6664" width="8.85546875" style="6" customWidth="1"/>
    <col min="6665" max="6665" width="11.140625" style="6" bestFit="1" customWidth="1"/>
    <col min="6666" max="6883" width="9.140625" style="6"/>
    <col min="6884" max="6884" width="6.42578125" style="6" bestFit="1" customWidth="1"/>
    <col min="6885" max="6885" width="52.85546875" style="6" customWidth="1"/>
    <col min="6886" max="6886" width="9.7109375" style="6" customWidth="1"/>
    <col min="6887" max="6887" width="13.140625" style="6" bestFit="1" customWidth="1"/>
    <col min="6888" max="6888" width="12.7109375" style="6" bestFit="1" customWidth="1"/>
    <col min="6889" max="6889" width="13.140625" style="6" bestFit="1" customWidth="1"/>
    <col min="6890" max="6890" width="12.7109375" style="6" bestFit="1" customWidth="1"/>
    <col min="6891" max="6892" width="13.140625" style="6" bestFit="1" customWidth="1"/>
    <col min="6893" max="6893" width="14.7109375" style="6" bestFit="1" customWidth="1"/>
    <col min="6894" max="6895" width="14.5703125" style="6" customWidth="1"/>
    <col min="6896" max="6896" width="13.28515625" style="6" customWidth="1"/>
    <col min="6897" max="6900" width="15.28515625" style="6" customWidth="1"/>
    <col min="6901" max="6901" width="13.140625" style="6" customWidth="1"/>
    <col min="6902" max="6902" width="15.7109375" style="6" customWidth="1"/>
    <col min="6903" max="6904" width="13.140625" style="6" customWidth="1"/>
    <col min="6905" max="6905" width="12.7109375" style="6" bestFit="1" customWidth="1"/>
    <col min="6906" max="6908" width="11.5703125" style="6" customWidth="1"/>
    <col min="6909" max="6909" width="12.7109375" style="6" bestFit="1" customWidth="1"/>
    <col min="6910" max="6912" width="11.42578125" style="6" customWidth="1"/>
    <col min="6913" max="6913" width="12.7109375" style="6" bestFit="1" customWidth="1"/>
    <col min="6914" max="6916" width="11.5703125" style="6" customWidth="1"/>
    <col min="6917" max="6917" width="12.7109375" style="6" bestFit="1" customWidth="1"/>
    <col min="6918" max="6919" width="11.5703125" style="6" customWidth="1"/>
    <col min="6920" max="6920" width="8.85546875" style="6" customWidth="1"/>
    <col min="6921" max="6921" width="11.140625" style="6" bestFit="1" customWidth="1"/>
    <col min="6922" max="7139" width="9.140625" style="6"/>
    <col min="7140" max="7140" width="6.42578125" style="6" bestFit="1" customWidth="1"/>
    <col min="7141" max="7141" width="52.85546875" style="6" customWidth="1"/>
    <col min="7142" max="7142" width="9.7109375" style="6" customWidth="1"/>
    <col min="7143" max="7143" width="13.140625" style="6" bestFit="1" customWidth="1"/>
    <col min="7144" max="7144" width="12.7109375" style="6" bestFit="1" customWidth="1"/>
    <col min="7145" max="7145" width="13.140625" style="6" bestFit="1" customWidth="1"/>
    <col min="7146" max="7146" width="12.7109375" style="6" bestFit="1" customWidth="1"/>
    <col min="7147" max="7148" width="13.140625" style="6" bestFit="1" customWidth="1"/>
    <col min="7149" max="7149" width="14.7109375" style="6" bestFit="1" customWidth="1"/>
    <col min="7150" max="7151" width="14.5703125" style="6" customWidth="1"/>
    <col min="7152" max="7152" width="13.28515625" style="6" customWidth="1"/>
    <col min="7153" max="7156" width="15.28515625" style="6" customWidth="1"/>
    <col min="7157" max="7157" width="13.140625" style="6" customWidth="1"/>
    <col min="7158" max="7158" width="15.7109375" style="6" customWidth="1"/>
    <col min="7159" max="7160" width="13.140625" style="6" customWidth="1"/>
    <col min="7161" max="7161" width="12.7109375" style="6" bestFit="1" customWidth="1"/>
    <col min="7162" max="7164" width="11.5703125" style="6" customWidth="1"/>
    <col min="7165" max="7165" width="12.7109375" style="6" bestFit="1" customWidth="1"/>
    <col min="7166" max="7168" width="11.42578125" style="6" customWidth="1"/>
    <col min="7169" max="7169" width="12.7109375" style="6" bestFit="1" customWidth="1"/>
    <col min="7170" max="7172" width="11.5703125" style="6" customWidth="1"/>
    <col min="7173" max="7173" width="12.7109375" style="6" bestFit="1" customWidth="1"/>
    <col min="7174" max="7175" width="11.5703125" style="6" customWidth="1"/>
    <col min="7176" max="7176" width="8.85546875" style="6" customWidth="1"/>
    <col min="7177" max="7177" width="11.140625" style="6" bestFit="1" customWidth="1"/>
    <col min="7178" max="7395" width="9.140625" style="6"/>
    <col min="7396" max="7396" width="6.42578125" style="6" bestFit="1" customWidth="1"/>
    <col min="7397" max="7397" width="52.85546875" style="6" customWidth="1"/>
    <col min="7398" max="7398" width="9.7109375" style="6" customWidth="1"/>
    <col min="7399" max="7399" width="13.140625" style="6" bestFit="1" customWidth="1"/>
    <col min="7400" max="7400" width="12.7109375" style="6" bestFit="1" customWidth="1"/>
    <col min="7401" max="7401" width="13.140625" style="6" bestFit="1" customWidth="1"/>
    <col min="7402" max="7402" width="12.7109375" style="6" bestFit="1" customWidth="1"/>
    <col min="7403" max="7404" width="13.140625" style="6" bestFit="1" customWidth="1"/>
    <col min="7405" max="7405" width="14.7109375" style="6" bestFit="1" customWidth="1"/>
    <col min="7406" max="7407" width="14.5703125" style="6" customWidth="1"/>
    <col min="7408" max="7408" width="13.28515625" style="6" customWidth="1"/>
    <col min="7409" max="7412" width="15.28515625" style="6" customWidth="1"/>
    <col min="7413" max="7413" width="13.140625" style="6" customWidth="1"/>
    <col min="7414" max="7414" width="15.7109375" style="6" customWidth="1"/>
    <col min="7415" max="7416" width="13.140625" style="6" customWidth="1"/>
    <col min="7417" max="7417" width="12.7109375" style="6" bestFit="1" customWidth="1"/>
    <col min="7418" max="7420" width="11.5703125" style="6" customWidth="1"/>
    <col min="7421" max="7421" width="12.7109375" style="6" bestFit="1" customWidth="1"/>
    <col min="7422" max="7424" width="11.42578125" style="6" customWidth="1"/>
    <col min="7425" max="7425" width="12.7109375" style="6" bestFit="1" customWidth="1"/>
    <col min="7426" max="7428" width="11.5703125" style="6" customWidth="1"/>
    <col min="7429" max="7429" width="12.7109375" style="6" bestFit="1" customWidth="1"/>
    <col min="7430" max="7431" width="11.5703125" style="6" customWidth="1"/>
    <col min="7432" max="7432" width="8.85546875" style="6" customWidth="1"/>
    <col min="7433" max="7433" width="11.140625" style="6" bestFit="1" customWidth="1"/>
    <col min="7434" max="7651" width="9.140625" style="6"/>
    <col min="7652" max="7652" width="6.42578125" style="6" bestFit="1" customWidth="1"/>
    <col min="7653" max="7653" width="52.85546875" style="6" customWidth="1"/>
    <col min="7654" max="7654" width="9.7109375" style="6" customWidth="1"/>
    <col min="7655" max="7655" width="13.140625" style="6" bestFit="1" customWidth="1"/>
    <col min="7656" max="7656" width="12.7109375" style="6" bestFit="1" customWidth="1"/>
    <col min="7657" max="7657" width="13.140625" style="6" bestFit="1" customWidth="1"/>
    <col min="7658" max="7658" width="12.7109375" style="6" bestFit="1" customWidth="1"/>
    <col min="7659" max="7660" width="13.140625" style="6" bestFit="1" customWidth="1"/>
    <col min="7661" max="7661" width="14.7109375" style="6" bestFit="1" customWidth="1"/>
    <col min="7662" max="7663" width="14.5703125" style="6" customWidth="1"/>
    <col min="7664" max="7664" width="13.28515625" style="6" customWidth="1"/>
    <col min="7665" max="7668" width="15.28515625" style="6" customWidth="1"/>
    <col min="7669" max="7669" width="13.140625" style="6" customWidth="1"/>
    <col min="7670" max="7670" width="15.7109375" style="6" customWidth="1"/>
    <col min="7671" max="7672" width="13.140625" style="6" customWidth="1"/>
    <col min="7673" max="7673" width="12.7109375" style="6" bestFit="1" customWidth="1"/>
    <col min="7674" max="7676" width="11.5703125" style="6" customWidth="1"/>
    <col min="7677" max="7677" width="12.7109375" style="6" bestFit="1" customWidth="1"/>
    <col min="7678" max="7680" width="11.42578125" style="6" customWidth="1"/>
    <col min="7681" max="7681" width="12.7109375" style="6" bestFit="1" customWidth="1"/>
    <col min="7682" max="7684" width="11.5703125" style="6" customWidth="1"/>
    <col min="7685" max="7685" width="12.7109375" style="6" bestFit="1" customWidth="1"/>
    <col min="7686" max="7687" width="11.5703125" style="6" customWidth="1"/>
    <col min="7688" max="7688" width="8.85546875" style="6" customWidth="1"/>
    <col min="7689" max="7689" width="11.140625" style="6" bestFit="1" customWidth="1"/>
    <col min="7690" max="7907" width="9.140625" style="6"/>
    <col min="7908" max="7908" width="6.42578125" style="6" bestFit="1" customWidth="1"/>
    <col min="7909" max="7909" width="52.85546875" style="6" customWidth="1"/>
    <col min="7910" max="7910" width="9.7109375" style="6" customWidth="1"/>
    <col min="7911" max="7911" width="13.140625" style="6" bestFit="1" customWidth="1"/>
    <col min="7912" max="7912" width="12.7109375" style="6" bestFit="1" customWidth="1"/>
    <col min="7913" max="7913" width="13.140625" style="6" bestFit="1" customWidth="1"/>
    <col min="7914" max="7914" width="12.7109375" style="6" bestFit="1" customWidth="1"/>
    <col min="7915" max="7916" width="13.140625" style="6" bestFit="1" customWidth="1"/>
    <col min="7917" max="7917" width="14.7109375" style="6" bestFit="1" customWidth="1"/>
    <col min="7918" max="7919" width="14.5703125" style="6" customWidth="1"/>
    <col min="7920" max="7920" width="13.28515625" style="6" customWidth="1"/>
    <col min="7921" max="7924" width="15.28515625" style="6" customWidth="1"/>
    <col min="7925" max="7925" width="13.140625" style="6" customWidth="1"/>
    <col min="7926" max="7926" width="15.7109375" style="6" customWidth="1"/>
    <col min="7927" max="7928" width="13.140625" style="6" customWidth="1"/>
    <col min="7929" max="7929" width="12.7109375" style="6" bestFit="1" customWidth="1"/>
    <col min="7930" max="7932" width="11.5703125" style="6" customWidth="1"/>
    <col min="7933" max="7933" width="12.7109375" style="6" bestFit="1" customWidth="1"/>
    <col min="7934" max="7936" width="11.42578125" style="6" customWidth="1"/>
    <col min="7937" max="7937" width="12.7109375" style="6" bestFit="1" customWidth="1"/>
    <col min="7938" max="7940" width="11.5703125" style="6" customWidth="1"/>
    <col min="7941" max="7941" width="12.7109375" style="6" bestFit="1" customWidth="1"/>
    <col min="7942" max="7943" width="11.5703125" style="6" customWidth="1"/>
    <col min="7944" max="7944" width="8.85546875" style="6" customWidth="1"/>
    <col min="7945" max="7945" width="11.140625" style="6" bestFit="1" customWidth="1"/>
    <col min="7946" max="8163" width="9.140625" style="6"/>
    <col min="8164" max="8164" width="6.42578125" style="6" bestFit="1" customWidth="1"/>
    <col min="8165" max="8165" width="52.85546875" style="6" customWidth="1"/>
    <col min="8166" max="8166" width="9.7109375" style="6" customWidth="1"/>
    <col min="8167" max="8167" width="13.140625" style="6" bestFit="1" customWidth="1"/>
    <col min="8168" max="8168" width="12.7109375" style="6" bestFit="1" customWidth="1"/>
    <col min="8169" max="8169" width="13.140625" style="6" bestFit="1" customWidth="1"/>
    <col min="8170" max="8170" width="12.7109375" style="6" bestFit="1" customWidth="1"/>
    <col min="8171" max="8172" width="13.140625" style="6" bestFit="1" customWidth="1"/>
    <col min="8173" max="8173" width="14.7109375" style="6" bestFit="1" customWidth="1"/>
    <col min="8174" max="8175" width="14.5703125" style="6" customWidth="1"/>
    <col min="8176" max="8176" width="13.28515625" style="6" customWidth="1"/>
    <col min="8177" max="8180" width="15.28515625" style="6" customWidth="1"/>
    <col min="8181" max="8181" width="13.140625" style="6" customWidth="1"/>
    <col min="8182" max="8182" width="15.7109375" style="6" customWidth="1"/>
    <col min="8183" max="8184" width="13.140625" style="6" customWidth="1"/>
    <col min="8185" max="8185" width="12.7109375" style="6" bestFit="1" customWidth="1"/>
    <col min="8186" max="8188" width="11.5703125" style="6" customWidth="1"/>
    <col min="8189" max="8189" width="12.7109375" style="6" bestFit="1" customWidth="1"/>
    <col min="8190" max="8192" width="11.42578125" style="6" customWidth="1"/>
    <col min="8193" max="8193" width="12.7109375" style="6" bestFit="1" customWidth="1"/>
    <col min="8194" max="8196" width="11.5703125" style="6" customWidth="1"/>
    <col min="8197" max="8197" width="12.7109375" style="6" bestFit="1" customWidth="1"/>
    <col min="8198" max="8199" width="11.5703125" style="6" customWidth="1"/>
    <col min="8200" max="8200" width="8.85546875" style="6" customWidth="1"/>
    <col min="8201" max="8201" width="11.140625" style="6" bestFit="1" customWidth="1"/>
    <col min="8202" max="8419" width="9.140625" style="6"/>
    <col min="8420" max="8420" width="6.42578125" style="6" bestFit="1" customWidth="1"/>
    <col min="8421" max="8421" width="52.85546875" style="6" customWidth="1"/>
    <col min="8422" max="8422" width="9.7109375" style="6" customWidth="1"/>
    <col min="8423" max="8423" width="13.140625" style="6" bestFit="1" customWidth="1"/>
    <col min="8424" max="8424" width="12.7109375" style="6" bestFit="1" customWidth="1"/>
    <col min="8425" max="8425" width="13.140625" style="6" bestFit="1" customWidth="1"/>
    <col min="8426" max="8426" width="12.7109375" style="6" bestFit="1" customWidth="1"/>
    <col min="8427" max="8428" width="13.140625" style="6" bestFit="1" customWidth="1"/>
    <col min="8429" max="8429" width="14.7109375" style="6" bestFit="1" customWidth="1"/>
    <col min="8430" max="8431" width="14.5703125" style="6" customWidth="1"/>
    <col min="8432" max="8432" width="13.28515625" style="6" customWidth="1"/>
    <col min="8433" max="8436" width="15.28515625" style="6" customWidth="1"/>
    <col min="8437" max="8437" width="13.140625" style="6" customWidth="1"/>
    <col min="8438" max="8438" width="15.7109375" style="6" customWidth="1"/>
    <col min="8439" max="8440" width="13.140625" style="6" customWidth="1"/>
    <col min="8441" max="8441" width="12.7109375" style="6" bestFit="1" customWidth="1"/>
    <col min="8442" max="8444" width="11.5703125" style="6" customWidth="1"/>
    <col min="8445" max="8445" width="12.7109375" style="6" bestFit="1" customWidth="1"/>
    <col min="8446" max="8448" width="11.42578125" style="6" customWidth="1"/>
    <col min="8449" max="8449" width="12.7109375" style="6" bestFit="1" customWidth="1"/>
    <col min="8450" max="8452" width="11.5703125" style="6" customWidth="1"/>
    <col min="8453" max="8453" width="12.7109375" style="6" bestFit="1" customWidth="1"/>
    <col min="8454" max="8455" width="11.5703125" style="6" customWidth="1"/>
    <col min="8456" max="8456" width="8.85546875" style="6" customWidth="1"/>
    <col min="8457" max="8457" width="11.140625" style="6" bestFit="1" customWidth="1"/>
    <col min="8458" max="8675" width="9.140625" style="6"/>
    <col min="8676" max="8676" width="6.42578125" style="6" bestFit="1" customWidth="1"/>
    <col min="8677" max="8677" width="52.85546875" style="6" customWidth="1"/>
    <col min="8678" max="8678" width="9.7109375" style="6" customWidth="1"/>
    <col min="8679" max="8679" width="13.140625" style="6" bestFit="1" customWidth="1"/>
    <col min="8680" max="8680" width="12.7109375" style="6" bestFit="1" customWidth="1"/>
    <col min="8681" max="8681" width="13.140625" style="6" bestFit="1" customWidth="1"/>
    <col min="8682" max="8682" width="12.7109375" style="6" bestFit="1" customWidth="1"/>
    <col min="8683" max="8684" width="13.140625" style="6" bestFit="1" customWidth="1"/>
    <col min="8685" max="8685" width="14.7109375" style="6" bestFit="1" customWidth="1"/>
    <col min="8686" max="8687" width="14.5703125" style="6" customWidth="1"/>
    <col min="8688" max="8688" width="13.28515625" style="6" customWidth="1"/>
    <col min="8689" max="8692" width="15.28515625" style="6" customWidth="1"/>
    <col min="8693" max="8693" width="13.140625" style="6" customWidth="1"/>
    <col min="8694" max="8694" width="15.7109375" style="6" customWidth="1"/>
    <col min="8695" max="8696" width="13.140625" style="6" customWidth="1"/>
    <col min="8697" max="8697" width="12.7109375" style="6" bestFit="1" customWidth="1"/>
    <col min="8698" max="8700" width="11.5703125" style="6" customWidth="1"/>
    <col min="8701" max="8701" width="12.7109375" style="6" bestFit="1" customWidth="1"/>
    <col min="8702" max="8704" width="11.42578125" style="6" customWidth="1"/>
    <col min="8705" max="8705" width="12.7109375" style="6" bestFit="1" customWidth="1"/>
    <col min="8706" max="8708" width="11.5703125" style="6" customWidth="1"/>
    <col min="8709" max="8709" width="12.7109375" style="6" bestFit="1" customWidth="1"/>
    <col min="8710" max="8711" width="11.5703125" style="6" customWidth="1"/>
    <col min="8712" max="8712" width="8.85546875" style="6" customWidth="1"/>
    <col min="8713" max="8713" width="11.140625" style="6" bestFit="1" customWidth="1"/>
    <col min="8714" max="8931" width="9.140625" style="6"/>
    <col min="8932" max="8932" width="6.42578125" style="6" bestFit="1" customWidth="1"/>
    <col min="8933" max="8933" width="52.85546875" style="6" customWidth="1"/>
    <col min="8934" max="8934" width="9.7109375" style="6" customWidth="1"/>
    <col min="8935" max="8935" width="13.140625" style="6" bestFit="1" customWidth="1"/>
    <col min="8936" max="8936" width="12.7109375" style="6" bestFit="1" customWidth="1"/>
    <col min="8937" max="8937" width="13.140625" style="6" bestFit="1" customWidth="1"/>
    <col min="8938" max="8938" width="12.7109375" style="6" bestFit="1" customWidth="1"/>
    <col min="8939" max="8940" width="13.140625" style="6" bestFit="1" customWidth="1"/>
    <col min="8941" max="8941" width="14.7109375" style="6" bestFit="1" customWidth="1"/>
    <col min="8942" max="8943" width="14.5703125" style="6" customWidth="1"/>
    <col min="8944" max="8944" width="13.28515625" style="6" customWidth="1"/>
    <col min="8945" max="8948" width="15.28515625" style="6" customWidth="1"/>
    <col min="8949" max="8949" width="13.140625" style="6" customWidth="1"/>
    <col min="8950" max="8950" width="15.7109375" style="6" customWidth="1"/>
    <col min="8951" max="8952" width="13.140625" style="6" customWidth="1"/>
    <col min="8953" max="8953" width="12.7109375" style="6" bestFit="1" customWidth="1"/>
    <col min="8954" max="8956" width="11.5703125" style="6" customWidth="1"/>
    <col min="8957" max="8957" width="12.7109375" style="6" bestFit="1" customWidth="1"/>
    <col min="8958" max="8960" width="11.42578125" style="6" customWidth="1"/>
    <col min="8961" max="8961" width="12.7109375" style="6" bestFit="1" customWidth="1"/>
    <col min="8962" max="8964" width="11.5703125" style="6" customWidth="1"/>
    <col min="8965" max="8965" width="12.7109375" style="6" bestFit="1" customWidth="1"/>
    <col min="8966" max="8967" width="11.5703125" style="6" customWidth="1"/>
    <col min="8968" max="8968" width="8.85546875" style="6" customWidth="1"/>
    <col min="8969" max="8969" width="11.140625" style="6" bestFit="1" customWidth="1"/>
    <col min="8970" max="9187" width="9.140625" style="6"/>
    <col min="9188" max="9188" width="6.42578125" style="6" bestFit="1" customWidth="1"/>
    <col min="9189" max="9189" width="52.85546875" style="6" customWidth="1"/>
    <col min="9190" max="9190" width="9.7109375" style="6" customWidth="1"/>
    <col min="9191" max="9191" width="13.140625" style="6" bestFit="1" customWidth="1"/>
    <col min="9192" max="9192" width="12.7109375" style="6" bestFit="1" customWidth="1"/>
    <col min="9193" max="9193" width="13.140625" style="6" bestFit="1" customWidth="1"/>
    <col min="9194" max="9194" width="12.7109375" style="6" bestFit="1" customWidth="1"/>
    <col min="9195" max="9196" width="13.140625" style="6" bestFit="1" customWidth="1"/>
    <col min="9197" max="9197" width="14.7109375" style="6" bestFit="1" customWidth="1"/>
    <col min="9198" max="9199" width="14.5703125" style="6" customWidth="1"/>
    <col min="9200" max="9200" width="13.28515625" style="6" customWidth="1"/>
    <col min="9201" max="9204" width="15.28515625" style="6" customWidth="1"/>
    <col min="9205" max="9205" width="13.140625" style="6" customWidth="1"/>
    <col min="9206" max="9206" width="15.7109375" style="6" customWidth="1"/>
    <col min="9207" max="9208" width="13.140625" style="6" customWidth="1"/>
    <col min="9209" max="9209" width="12.7109375" style="6" bestFit="1" customWidth="1"/>
    <col min="9210" max="9212" width="11.5703125" style="6" customWidth="1"/>
    <col min="9213" max="9213" width="12.7109375" style="6" bestFit="1" customWidth="1"/>
    <col min="9214" max="9216" width="11.42578125" style="6" customWidth="1"/>
    <col min="9217" max="9217" width="12.7109375" style="6" bestFit="1" customWidth="1"/>
    <col min="9218" max="9220" width="11.5703125" style="6" customWidth="1"/>
    <col min="9221" max="9221" width="12.7109375" style="6" bestFit="1" customWidth="1"/>
    <col min="9222" max="9223" width="11.5703125" style="6" customWidth="1"/>
    <col min="9224" max="9224" width="8.85546875" style="6" customWidth="1"/>
    <col min="9225" max="9225" width="11.140625" style="6" bestFit="1" customWidth="1"/>
    <col min="9226" max="9443" width="9.140625" style="6"/>
    <col min="9444" max="9444" width="6.42578125" style="6" bestFit="1" customWidth="1"/>
    <col min="9445" max="9445" width="52.85546875" style="6" customWidth="1"/>
    <col min="9446" max="9446" width="9.7109375" style="6" customWidth="1"/>
    <col min="9447" max="9447" width="13.140625" style="6" bestFit="1" customWidth="1"/>
    <col min="9448" max="9448" width="12.7109375" style="6" bestFit="1" customWidth="1"/>
    <col min="9449" max="9449" width="13.140625" style="6" bestFit="1" customWidth="1"/>
    <col min="9450" max="9450" width="12.7109375" style="6" bestFit="1" customWidth="1"/>
    <col min="9451" max="9452" width="13.140625" style="6" bestFit="1" customWidth="1"/>
    <col min="9453" max="9453" width="14.7109375" style="6" bestFit="1" customWidth="1"/>
    <col min="9454" max="9455" width="14.5703125" style="6" customWidth="1"/>
    <col min="9456" max="9456" width="13.28515625" style="6" customWidth="1"/>
    <col min="9457" max="9460" width="15.28515625" style="6" customWidth="1"/>
    <col min="9461" max="9461" width="13.140625" style="6" customWidth="1"/>
    <col min="9462" max="9462" width="15.7109375" style="6" customWidth="1"/>
    <col min="9463" max="9464" width="13.140625" style="6" customWidth="1"/>
    <col min="9465" max="9465" width="12.7109375" style="6" bestFit="1" customWidth="1"/>
    <col min="9466" max="9468" width="11.5703125" style="6" customWidth="1"/>
    <col min="9469" max="9469" width="12.7109375" style="6" bestFit="1" customWidth="1"/>
    <col min="9470" max="9472" width="11.42578125" style="6" customWidth="1"/>
    <col min="9473" max="9473" width="12.7109375" style="6" bestFit="1" customWidth="1"/>
    <col min="9474" max="9476" width="11.5703125" style="6" customWidth="1"/>
    <col min="9477" max="9477" width="12.7109375" style="6" bestFit="1" customWidth="1"/>
    <col min="9478" max="9479" width="11.5703125" style="6" customWidth="1"/>
    <col min="9480" max="9480" width="8.85546875" style="6" customWidth="1"/>
    <col min="9481" max="9481" width="11.140625" style="6" bestFit="1" customWidth="1"/>
    <col min="9482" max="9699" width="9.140625" style="6"/>
    <col min="9700" max="9700" width="6.42578125" style="6" bestFit="1" customWidth="1"/>
    <col min="9701" max="9701" width="52.85546875" style="6" customWidth="1"/>
    <col min="9702" max="9702" width="9.7109375" style="6" customWidth="1"/>
    <col min="9703" max="9703" width="13.140625" style="6" bestFit="1" customWidth="1"/>
    <col min="9704" max="9704" width="12.7109375" style="6" bestFit="1" customWidth="1"/>
    <col min="9705" max="9705" width="13.140625" style="6" bestFit="1" customWidth="1"/>
    <col min="9706" max="9706" width="12.7109375" style="6" bestFit="1" customWidth="1"/>
    <col min="9707" max="9708" width="13.140625" style="6" bestFit="1" customWidth="1"/>
    <col min="9709" max="9709" width="14.7109375" style="6" bestFit="1" customWidth="1"/>
    <col min="9710" max="9711" width="14.5703125" style="6" customWidth="1"/>
    <col min="9712" max="9712" width="13.28515625" style="6" customWidth="1"/>
    <col min="9713" max="9716" width="15.28515625" style="6" customWidth="1"/>
    <col min="9717" max="9717" width="13.140625" style="6" customWidth="1"/>
    <col min="9718" max="9718" width="15.7109375" style="6" customWidth="1"/>
    <col min="9719" max="9720" width="13.140625" style="6" customWidth="1"/>
    <col min="9721" max="9721" width="12.7109375" style="6" bestFit="1" customWidth="1"/>
    <col min="9722" max="9724" width="11.5703125" style="6" customWidth="1"/>
    <col min="9725" max="9725" width="12.7109375" style="6" bestFit="1" customWidth="1"/>
    <col min="9726" max="9728" width="11.42578125" style="6" customWidth="1"/>
    <col min="9729" max="9729" width="12.7109375" style="6" bestFit="1" customWidth="1"/>
    <col min="9730" max="9732" width="11.5703125" style="6" customWidth="1"/>
    <col min="9733" max="9733" width="12.7109375" style="6" bestFit="1" customWidth="1"/>
    <col min="9734" max="9735" width="11.5703125" style="6" customWidth="1"/>
    <col min="9736" max="9736" width="8.85546875" style="6" customWidth="1"/>
    <col min="9737" max="9737" width="11.140625" style="6" bestFit="1" customWidth="1"/>
    <col min="9738" max="9955" width="9.140625" style="6"/>
    <col min="9956" max="9956" width="6.42578125" style="6" bestFit="1" customWidth="1"/>
    <col min="9957" max="9957" width="52.85546875" style="6" customWidth="1"/>
    <col min="9958" max="9958" width="9.7109375" style="6" customWidth="1"/>
    <col min="9959" max="9959" width="13.140625" style="6" bestFit="1" customWidth="1"/>
    <col min="9960" max="9960" width="12.7109375" style="6" bestFit="1" customWidth="1"/>
    <col min="9961" max="9961" width="13.140625" style="6" bestFit="1" customWidth="1"/>
    <col min="9962" max="9962" width="12.7109375" style="6" bestFit="1" customWidth="1"/>
    <col min="9963" max="9964" width="13.140625" style="6" bestFit="1" customWidth="1"/>
    <col min="9965" max="9965" width="14.7109375" style="6" bestFit="1" customWidth="1"/>
    <col min="9966" max="9967" width="14.5703125" style="6" customWidth="1"/>
    <col min="9968" max="9968" width="13.28515625" style="6" customWidth="1"/>
    <col min="9969" max="9972" width="15.28515625" style="6" customWidth="1"/>
    <col min="9973" max="9973" width="13.140625" style="6" customWidth="1"/>
    <col min="9974" max="9974" width="15.7109375" style="6" customWidth="1"/>
    <col min="9975" max="9976" width="13.140625" style="6" customWidth="1"/>
    <col min="9977" max="9977" width="12.7109375" style="6" bestFit="1" customWidth="1"/>
    <col min="9978" max="9980" width="11.5703125" style="6" customWidth="1"/>
    <col min="9981" max="9981" width="12.7109375" style="6" bestFit="1" customWidth="1"/>
    <col min="9982" max="9984" width="11.42578125" style="6" customWidth="1"/>
    <col min="9985" max="9985" width="12.7109375" style="6" bestFit="1" customWidth="1"/>
    <col min="9986" max="9988" width="11.5703125" style="6" customWidth="1"/>
    <col min="9989" max="9989" width="12.7109375" style="6" bestFit="1" customWidth="1"/>
    <col min="9990" max="9991" width="11.5703125" style="6" customWidth="1"/>
    <col min="9992" max="9992" width="8.85546875" style="6" customWidth="1"/>
    <col min="9993" max="9993" width="11.140625" style="6" bestFit="1" customWidth="1"/>
    <col min="9994" max="10211" width="9.140625" style="6"/>
    <col min="10212" max="10212" width="6.42578125" style="6" bestFit="1" customWidth="1"/>
    <col min="10213" max="10213" width="52.85546875" style="6" customWidth="1"/>
    <col min="10214" max="10214" width="9.7109375" style="6" customWidth="1"/>
    <col min="10215" max="10215" width="13.140625" style="6" bestFit="1" customWidth="1"/>
    <col min="10216" max="10216" width="12.7109375" style="6" bestFit="1" customWidth="1"/>
    <col min="10217" max="10217" width="13.140625" style="6" bestFit="1" customWidth="1"/>
    <col min="10218" max="10218" width="12.7109375" style="6" bestFit="1" customWidth="1"/>
    <col min="10219" max="10220" width="13.140625" style="6" bestFit="1" customWidth="1"/>
    <col min="10221" max="10221" width="14.7109375" style="6" bestFit="1" customWidth="1"/>
    <col min="10222" max="10223" width="14.5703125" style="6" customWidth="1"/>
    <col min="10224" max="10224" width="13.28515625" style="6" customWidth="1"/>
    <col min="10225" max="10228" width="15.28515625" style="6" customWidth="1"/>
    <col min="10229" max="10229" width="13.140625" style="6" customWidth="1"/>
    <col min="10230" max="10230" width="15.7109375" style="6" customWidth="1"/>
    <col min="10231" max="10232" width="13.140625" style="6" customWidth="1"/>
    <col min="10233" max="10233" width="12.7109375" style="6" bestFit="1" customWidth="1"/>
    <col min="10234" max="10236" width="11.5703125" style="6" customWidth="1"/>
    <col min="10237" max="10237" width="12.7109375" style="6" bestFit="1" customWidth="1"/>
    <col min="10238" max="10240" width="11.42578125" style="6" customWidth="1"/>
    <col min="10241" max="10241" width="12.7109375" style="6" bestFit="1" customWidth="1"/>
    <col min="10242" max="10244" width="11.5703125" style="6" customWidth="1"/>
    <col min="10245" max="10245" width="12.7109375" style="6" bestFit="1" customWidth="1"/>
    <col min="10246" max="10247" width="11.5703125" style="6" customWidth="1"/>
    <col min="10248" max="10248" width="8.85546875" style="6" customWidth="1"/>
    <col min="10249" max="10249" width="11.140625" style="6" bestFit="1" customWidth="1"/>
    <col min="10250" max="10467" width="9.140625" style="6"/>
    <col min="10468" max="10468" width="6.42578125" style="6" bestFit="1" customWidth="1"/>
    <col min="10469" max="10469" width="52.85546875" style="6" customWidth="1"/>
    <col min="10470" max="10470" width="9.7109375" style="6" customWidth="1"/>
    <col min="10471" max="10471" width="13.140625" style="6" bestFit="1" customWidth="1"/>
    <col min="10472" max="10472" width="12.7109375" style="6" bestFit="1" customWidth="1"/>
    <col min="10473" max="10473" width="13.140625" style="6" bestFit="1" customWidth="1"/>
    <col min="10474" max="10474" width="12.7109375" style="6" bestFit="1" customWidth="1"/>
    <col min="10475" max="10476" width="13.140625" style="6" bestFit="1" customWidth="1"/>
    <col min="10477" max="10477" width="14.7109375" style="6" bestFit="1" customWidth="1"/>
    <col min="10478" max="10479" width="14.5703125" style="6" customWidth="1"/>
    <col min="10480" max="10480" width="13.28515625" style="6" customWidth="1"/>
    <col min="10481" max="10484" width="15.28515625" style="6" customWidth="1"/>
    <col min="10485" max="10485" width="13.140625" style="6" customWidth="1"/>
    <col min="10486" max="10486" width="15.7109375" style="6" customWidth="1"/>
    <col min="10487" max="10488" width="13.140625" style="6" customWidth="1"/>
    <col min="10489" max="10489" width="12.7109375" style="6" bestFit="1" customWidth="1"/>
    <col min="10490" max="10492" width="11.5703125" style="6" customWidth="1"/>
    <col min="10493" max="10493" width="12.7109375" style="6" bestFit="1" customWidth="1"/>
    <col min="10494" max="10496" width="11.42578125" style="6" customWidth="1"/>
    <col min="10497" max="10497" width="12.7109375" style="6" bestFit="1" customWidth="1"/>
    <col min="10498" max="10500" width="11.5703125" style="6" customWidth="1"/>
    <col min="10501" max="10501" width="12.7109375" style="6" bestFit="1" customWidth="1"/>
    <col min="10502" max="10503" width="11.5703125" style="6" customWidth="1"/>
    <col min="10504" max="10504" width="8.85546875" style="6" customWidth="1"/>
    <col min="10505" max="10505" width="11.140625" style="6" bestFit="1" customWidth="1"/>
    <col min="10506" max="10723" width="9.140625" style="6"/>
    <col min="10724" max="10724" width="6.42578125" style="6" bestFit="1" customWidth="1"/>
    <col min="10725" max="10725" width="52.85546875" style="6" customWidth="1"/>
    <col min="10726" max="10726" width="9.7109375" style="6" customWidth="1"/>
    <col min="10727" max="10727" width="13.140625" style="6" bestFit="1" customWidth="1"/>
    <col min="10728" max="10728" width="12.7109375" style="6" bestFit="1" customWidth="1"/>
    <col min="10729" max="10729" width="13.140625" style="6" bestFit="1" customWidth="1"/>
    <col min="10730" max="10730" width="12.7109375" style="6" bestFit="1" customWidth="1"/>
    <col min="10731" max="10732" width="13.140625" style="6" bestFit="1" customWidth="1"/>
    <col min="10733" max="10733" width="14.7109375" style="6" bestFit="1" customWidth="1"/>
    <col min="10734" max="10735" width="14.5703125" style="6" customWidth="1"/>
    <col min="10736" max="10736" width="13.28515625" style="6" customWidth="1"/>
    <col min="10737" max="10740" width="15.28515625" style="6" customWidth="1"/>
    <col min="10741" max="10741" width="13.140625" style="6" customWidth="1"/>
    <col min="10742" max="10742" width="15.7109375" style="6" customWidth="1"/>
    <col min="10743" max="10744" width="13.140625" style="6" customWidth="1"/>
    <col min="10745" max="10745" width="12.7109375" style="6" bestFit="1" customWidth="1"/>
    <col min="10746" max="10748" width="11.5703125" style="6" customWidth="1"/>
    <col min="10749" max="10749" width="12.7109375" style="6" bestFit="1" customWidth="1"/>
    <col min="10750" max="10752" width="11.42578125" style="6" customWidth="1"/>
    <col min="10753" max="10753" width="12.7109375" style="6" bestFit="1" customWidth="1"/>
    <col min="10754" max="10756" width="11.5703125" style="6" customWidth="1"/>
    <col min="10757" max="10757" width="12.7109375" style="6" bestFit="1" customWidth="1"/>
    <col min="10758" max="10759" width="11.5703125" style="6" customWidth="1"/>
    <col min="10760" max="10760" width="8.85546875" style="6" customWidth="1"/>
    <col min="10761" max="10761" width="11.140625" style="6" bestFit="1" customWidth="1"/>
    <col min="10762" max="10979" width="9.140625" style="6"/>
    <col min="10980" max="10980" width="6.42578125" style="6" bestFit="1" customWidth="1"/>
    <col min="10981" max="10981" width="52.85546875" style="6" customWidth="1"/>
    <col min="10982" max="10982" width="9.7109375" style="6" customWidth="1"/>
    <col min="10983" max="10983" width="13.140625" style="6" bestFit="1" customWidth="1"/>
    <col min="10984" max="10984" width="12.7109375" style="6" bestFit="1" customWidth="1"/>
    <col min="10985" max="10985" width="13.140625" style="6" bestFit="1" customWidth="1"/>
    <col min="10986" max="10986" width="12.7109375" style="6" bestFit="1" customWidth="1"/>
    <col min="10987" max="10988" width="13.140625" style="6" bestFit="1" customWidth="1"/>
    <col min="10989" max="10989" width="14.7109375" style="6" bestFit="1" customWidth="1"/>
    <col min="10990" max="10991" width="14.5703125" style="6" customWidth="1"/>
    <col min="10992" max="10992" width="13.28515625" style="6" customWidth="1"/>
    <col min="10993" max="10996" width="15.28515625" style="6" customWidth="1"/>
    <col min="10997" max="10997" width="13.140625" style="6" customWidth="1"/>
    <col min="10998" max="10998" width="15.7109375" style="6" customWidth="1"/>
    <col min="10999" max="11000" width="13.140625" style="6" customWidth="1"/>
    <col min="11001" max="11001" width="12.7109375" style="6" bestFit="1" customWidth="1"/>
    <col min="11002" max="11004" width="11.5703125" style="6" customWidth="1"/>
    <col min="11005" max="11005" width="12.7109375" style="6" bestFit="1" customWidth="1"/>
    <col min="11006" max="11008" width="11.42578125" style="6" customWidth="1"/>
    <col min="11009" max="11009" width="12.7109375" style="6" bestFit="1" customWidth="1"/>
    <col min="11010" max="11012" width="11.5703125" style="6" customWidth="1"/>
    <col min="11013" max="11013" width="12.7109375" style="6" bestFit="1" customWidth="1"/>
    <col min="11014" max="11015" width="11.5703125" style="6" customWidth="1"/>
    <col min="11016" max="11016" width="8.85546875" style="6" customWidth="1"/>
    <col min="11017" max="11017" width="11.140625" style="6" bestFit="1" customWidth="1"/>
    <col min="11018" max="11235" width="9.140625" style="6"/>
    <col min="11236" max="11236" width="6.42578125" style="6" bestFit="1" customWidth="1"/>
    <col min="11237" max="11237" width="52.85546875" style="6" customWidth="1"/>
    <col min="11238" max="11238" width="9.7109375" style="6" customWidth="1"/>
    <col min="11239" max="11239" width="13.140625" style="6" bestFit="1" customWidth="1"/>
    <col min="11240" max="11240" width="12.7109375" style="6" bestFit="1" customWidth="1"/>
    <col min="11241" max="11241" width="13.140625" style="6" bestFit="1" customWidth="1"/>
    <col min="11242" max="11242" width="12.7109375" style="6" bestFit="1" customWidth="1"/>
    <col min="11243" max="11244" width="13.140625" style="6" bestFit="1" customWidth="1"/>
    <col min="11245" max="11245" width="14.7109375" style="6" bestFit="1" customWidth="1"/>
    <col min="11246" max="11247" width="14.5703125" style="6" customWidth="1"/>
    <col min="11248" max="11248" width="13.28515625" style="6" customWidth="1"/>
    <col min="11249" max="11252" width="15.28515625" style="6" customWidth="1"/>
    <col min="11253" max="11253" width="13.140625" style="6" customWidth="1"/>
    <col min="11254" max="11254" width="15.7109375" style="6" customWidth="1"/>
    <col min="11255" max="11256" width="13.140625" style="6" customWidth="1"/>
    <col min="11257" max="11257" width="12.7109375" style="6" bestFit="1" customWidth="1"/>
    <col min="11258" max="11260" width="11.5703125" style="6" customWidth="1"/>
    <col min="11261" max="11261" width="12.7109375" style="6" bestFit="1" customWidth="1"/>
    <col min="11262" max="11264" width="11.42578125" style="6" customWidth="1"/>
    <col min="11265" max="11265" width="12.7109375" style="6" bestFit="1" customWidth="1"/>
    <col min="11266" max="11268" width="11.5703125" style="6" customWidth="1"/>
    <col min="11269" max="11269" width="12.7109375" style="6" bestFit="1" customWidth="1"/>
    <col min="11270" max="11271" width="11.5703125" style="6" customWidth="1"/>
    <col min="11272" max="11272" width="8.85546875" style="6" customWidth="1"/>
    <col min="11273" max="11273" width="11.140625" style="6" bestFit="1" customWidth="1"/>
    <col min="11274" max="11491" width="9.140625" style="6"/>
    <col min="11492" max="11492" width="6.42578125" style="6" bestFit="1" customWidth="1"/>
    <col min="11493" max="11493" width="52.85546875" style="6" customWidth="1"/>
    <col min="11494" max="11494" width="9.7109375" style="6" customWidth="1"/>
    <col min="11495" max="11495" width="13.140625" style="6" bestFit="1" customWidth="1"/>
    <col min="11496" max="11496" width="12.7109375" style="6" bestFit="1" customWidth="1"/>
    <col min="11497" max="11497" width="13.140625" style="6" bestFit="1" customWidth="1"/>
    <col min="11498" max="11498" width="12.7109375" style="6" bestFit="1" customWidth="1"/>
    <col min="11499" max="11500" width="13.140625" style="6" bestFit="1" customWidth="1"/>
    <col min="11501" max="11501" width="14.7109375" style="6" bestFit="1" customWidth="1"/>
    <col min="11502" max="11503" width="14.5703125" style="6" customWidth="1"/>
    <col min="11504" max="11504" width="13.28515625" style="6" customWidth="1"/>
    <col min="11505" max="11508" width="15.28515625" style="6" customWidth="1"/>
    <col min="11509" max="11509" width="13.140625" style="6" customWidth="1"/>
    <col min="11510" max="11510" width="15.7109375" style="6" customWidth="1"/>
    <col min="11511" max="11512" width="13.140625" style="6" customWidth="1"/>
    <col min="11513" max="11513" width="12.7109375" style="6" bestFit="1" customWidth="1"/>
    <col min="11514" max="11516" width="11.5703125" style="6" customWidth="1"/>
    <col min="11517" max="11517" width="12.7109375" style="6" bestFit="1" customWidth="1"/>
    <col min="11518" max="11520" width="11.42578125" style="6" customWidth="1"/>
    <col min="11521" max="11521" width="12.7109375" style="6" bestFit="1" customWidth="1"/>
    <col min="11522" max="11524" width="11.5703125" style="6" customWidth="1"/>
    <col min="11525" max="11525" width="12.7109375" style="6" bestFit="1" customWidth="1"/>
    <col min="11526" max="11527" width="11.5703125" style="6" customWidth="1"/>
    <col min="11528" max="11528" width="8.85546875" style="6" customWidth="1"/>
    <col min="11529" max="11529" width="11.140625" style="6" bestFit="1" customWidth="1"/>
    <col min="11530" max="11747" width="9.140625" style="6"/>
    <col min="11748" max="11748" width="6.42578125" style="6" bestFit="1" customWidth="1"/>
    <col min="11749" max="11749" width="52.85546875" style="6" customWidth="1"/>
    <col min="11750" max="11750" width="9.7109375" style="6" customWidth="1"/>
    <col min="11751" max="11751" width="13.140625" style="6" bestFit="1" customWidth="1"/>
    <col min="11752" max="11752" width="12.7109375" style="6" bestFit="1" customWidth="1"/>
    <col min="11753" max="11753" width="13.140625" style="6" bestFit="1" customWidth="1"/>
    <col min="11754" max="11754" width="12.7109375" style="6" bestFit="1" customWidth="1"/>
    <col min="11755" max="11756" width="13.140625" style="6" bestFit="1" customWidth="1"/>
    <col min="11757" max="11757" width="14.7109375" style="6" bestFit="1" customWidth="1"/>
    <col min="11758" max="11759" width="14.5703125" style="6" customWidth="1"/>
    <col min="11760" max="11760" width="13.28515625" style="6" customWidth="1"/>
    <col min="11761" max="11764" width="15.28515625" style="6" customWidth="1"/>
    <col min="11765" max="11765" width="13.140625" style="6" customWidth="1"/>
    <col min="11766" max="11766" width="15.7109375" style="6" customWidth="1"/>
    <col min="11767" max="11768" width="13.140625" style="6" customWidth="1"/>
    <col min="11769" max="11769" width="12.7109375" style="6" bestFit="1" customWidth="1"/>
    <col min="11770" max="11772" width="11.5703125" style="6" customWidth="1"/>
    <col min="11773" max="11773" width="12.7109375" style="6" bestFit="1" customWidth="1"/>
    <col min="11774" max="11776" width="11.42578125" style="6" customWidth="1"/>
    <col min="11777" max="11777" width="12.7109375" style="6" bestFit="1" customWidth="1"/>
    <col min="11778" max="11780" width="11.5703125" style="6" customWidth="1"/>
    <col min="11781" max="11781" width="12.7109375" style="6" bestFit="1" customWidth="1"/>
    <col min="11782" max="11783" width="11.5703125" style="6" customWidth="1"/>
    <col min="11784" max="11784" width="8.85546875" style="6" customWidth="1"/>
    <col min="11785" max="11785" width="11.140625" style="6" bestFit="1" customWidth="1"/>
    <col min="11786" max="12003" width="9.140625" style="6"/>
    <col min="12004" max="12004" width="6.42578125" style="6" bestFit="1" customWidth="1"/>
    <col min="12005" max="12005" width="52.85546875" style="6" customWidth="1"/>
    <col min="12006" max="12006" width="9.7109375" style="6" customWidth="1"/>
    <col min="12007" max="12007" width="13.140625" style="6" bestFit="1" customWidth="1"/>
    <col min="12008" max="12008" width="12.7109375" style="6" bestFit="1" customWidth="1"/>
    <col min="12009" max="12009" width="13.140625" style="6" bestFit="1" customWidth="1"/>
    <col min="12010" max="12010" width="12.7109375" style="6" bestFit="1" customWidth="1"/>
    <col min="12011" max="12012" width="13.140625" style="6" bestFit="1" customWidth="1"/>
    <col min="12013" max="12013" width="14.7109375" style="6" bestFit="1" customWidth="1"/>
    <col min="12014" max="12015" width="14.5703125" style="6" customWidth="1"/>
    <col min="12016" max="12016" width="13.28515625" style="6" customWidth="1"/>
    <col min="12017" max="12020" width="15.28515625" style="6" customWidth="1"/>
    <col min="12021" max="12021" width="13.140625" style="6" customWidth="1"/>
    <col min="12022" max="12022" width="15.7109375" style="6" customWidth="1"/>
    <col min="12023" max="12024" width="13.140625" style="6" customWidth="1"/>
    <col min="12025" max="12025" width="12.7109375" style="6" bestFit="1" customWidth="1"/>
    <col min="12026" max="12028" width="11.5703125" style="6" customWidth="1"/>
    <col min="12029" max="12029" width="12.7109375" style="6" bestFit="1" customWidth="1"/>
    <col min="12030" max="12032" width="11.42578125" style="6" customWidth="1"/>
    <col min="12033" max="12033" width="12.7109375" style="6" bestFit="1" customWidth="1"/>
    <col min="12034" max="12036" width="11.5703125" style="6" customWidth="1"/>
    <col min="12037" max="12037" width="12.7109375" style="6" bestFit="1" customWidth="1"/>
    <col min="12038" max="12039" width="11.5703125" style="6" customWidth="1"/>
    <col min="12040" max="12040" width="8.85546875" style="6" customWidth="1"/>
    <col min="12041" max="12041" width="11.140625" style="6" bestFit="1" customWidth="1"/>
    <col min="12042" max="12259" width="9.140625" style="6"/>
    <col min="12260" max="12260" width="6.42578125" style="6" bestFit="1" customWidth="1"/>
    <col min="12261" max="12261" width="52.85546875" style="6" customWidth="1"/>
    <col min="12262" max="12262" width="9.7109375" style="6" customWidth="1"/>
    <col min="12263" max="12263" width="13.140625" style="6" bestFit="1" customWidth="1"/>
    <col min="12264" max="12264" width="12.7109375" style="6" bestFit="1" customWidth="1"/>
    <col min="12265" max="12265" width="13.140625" style="6" bestFit="1" customWidth="1"/>
    <col min="12266" max="12266" width="12.7109375" style="6" bestFit="1" customWidth="1"/>
    <col min="12267" max="12268" width="13.140625" style="6" bestFit="1" customWidth="1"/>
    <col min="12269" max="12269" width="14.7109375" style="6" bestFit="1" customWidth="1"/>
    <col min="12270" max="12271" width="14.5703125" style="6" customWidth="1"/>
    <col min="12272" max="12272" width="13.28515625" style="6" customWidth="1"/>
    <col min="12273" max="12276" width="15.28515625" style="6" customWidth="1"/>
    <col min="12277" max="12277" width="13.140625" style="6" customWidth="1"/>
    <col min="12278" max="12278" width="15.7109375" style="6" customWidth="1"/>
    <col min="12279" max="12280" width="13.140625" style="6" customWidth="1"/>
    <col min="12281" max="12281" width="12.7109375" style="6" bestFit="1" customWidth="1"/>
    <col min="12282" max="12284" width="11.5703125" style="6" customWidth="1"/>
    <col min="12285" max="12285" width="12.7109375" style="6" bestFit="1" customWidth="1"/>
    <col min="12286" max="12288" width="11.42578125" style="6" customWidth="1"/>
    <col min="12289" max="12289" width="12.7109375" style="6" bestFit="1" customWidth="1"/>
    <col min="12290" max="12292" width="11.5703125" style="6" customWidth="1"/>
    <col min="12293" max="12293" width="12.7109375" style="6" bestFit="1" customWidth="1"/>
    <col min="12294" max="12295" width="11.5703125" style="6" customWidth="1"/>
    <col min="12296" max="12296" width="8.85546875" style="6" customWidth="1"/>
    <col min="12297" max="12297" width="11.140625" style="6" bestFit="1" customWidth="1"/>
    <col min="12298" max="12515" width="9.140625" style="6"/>
    <col min="12516" max="12516" width="6.42578125" style="6" bestFit="1" customWidth="1"/>
    <col min="12517" max="12517" width="52.85546875" style="6" customWidth="1"/>
    <col min="12518" max="12518" width="9.7109375" style="6" customWidth="1"/>
    <col min="12519" max="12519" width="13.140625" style="6" bestFit="1" customWidth="1"/>
    <col min="12520" max="12520" width="12.7109375" style="6" bestFit="1" customWidth="1"/>
    <col min="12521" max="12521" width="13.140625" style="6" bestFit="1" customWidth="1"/>
    <col min="12522" max="12522" width="12.7109375" style="6" bestFit="1" customWidth="1"/>
    <col min="12523" max="12524" width="13.140625" style="6" bestFit="1" customWidth="1"/>
    <col min="12525" max="12525" width="14.7109375" style="6" bestFit="1" customWidth="1"/>
    <col min="12526" max="12527" width="14.5703125" style="6" customWidth="1"/>
    <col min="12528" max="12528" width="13.28515625" style="6" customWidth="1"/>
    <col min="12529" max="12532" width="15.28515625" style="6" customWidth="1"/>
    <col min="12533" max="12533" width="13.140625" style="6" customWidth="1"/>
    <col min="12534" max="12534" width="15.7109375" style="6" customWidth="1"/>
    <col min="12535" max="12536" width="13.140625" style="6" customWidth="1"/>
    <col min="12537" max="12537" width="12.7109375" style="6" bestFit="1" customWidth="1"/>
    <col min="12538" max="12540" width="11.5703125" style="6" customWidth="1"/>
    <col min="12541" max="12541" width="12.7109375" style="6" bestFit="1" customWidth="1"/>
    <col min="12542" max="12544" width="11.42578125" style="6" customWidth="1"/>
    <col min="12545" max="12545" width="12.7109375" style="6" bestFit="1" customWidth="1"/>
    <col min="12546" max="12548" width="11.5703125" style="6" customWidth="1"/>
    <col min="12549" max="12549" width="12.7109375" style="6" bestFit="1" customWidth="1"/>
    <col min="12550" max="12551" width="11.5703125" style="6" customWidth="1"/>
    <col min="12552" max="12552" width="8.85546875" style="6" customWidth="1"/>
    <col min="12553" max="12553" width="11.140625" style="6" bestFit="1" customWidth="1"/>
    <col min="12554" max="12771" width="9.140625" style="6"/>
    <col min="12772" max="12772" width="6.42578125" style="6" bestFit="1" customWidth="1"/>
    <col min="12773" max="12773" width="52.85546875" style="6" customWidth="1"/>
    <col min="12774" max="12774" width="9.7109375" style="6" customWidth="1"/>
    <col min="12775" max="12775" width="13.140625" style="6" bestFit="1" customWidth="1"/>
    <col min="12776" max="12776" width="12.7109375" style="6" bestFit="1" customWidth="1"/>
    <col min="12777" max="12777" width="13.140625" style="6" bestFit="1" customWidth="1"/>
    <col min="12778" max="12778" width="12.7109375" style="6" bestFit="1" customWidth="1"/>
    <col min="12779" max="12780" width="13.140625" style="6" bestFit="1" customWidth="1"/>
    <col min="12781" max="12781" width="14.7109375" style="6" bestFit="1" customWidth="1"/>
    <col min="12782" max="12783" width="14.5703125" style="6" customWidth="1"/>
    <col min="12784" max="12784" width="13.28515625" style="6" customWidth="1"/>
    <col min="12785" max="12788" width="15.28515625" style="6" customWidth="1"/>
    <col min="12789" max="12789" width="13.140625" style="6" customWidth="1"/>
    <col min="12790" max="12790" width="15.7109375" style="6" customWidth="1"/>
    <col min="12791" max="12792" width="13.140625" style="6" customWidth="1"/>
    <col min="12793" max="12793" width="12.7109375" style="6" bestFit="1" customWidth="1"/>
    <col min="12794" max="12796" width="11.5703125" style="6" customWidth="1"/>
    <col min="12797" max="12797" width="12.7109375" style="6" bestFit="1" customWidth="1"/>
    <col min="12798" max="12800" width="11.42578125" style="6" customWidth="1"/>
    <col min="12801" max="12801" width="12.7109375" style="6" bestFit="1" customWidth="1"/>
    <col min="12802" max="12804" width="11.5703125" style="6" customWidth="1"/>
    <col min="12805" max="12805" width="12.7109375" style="6" bestFit="1" customWidth="1"/>
    <col min="12806" max="12807" width="11.5703125" style="6" customWidth="1"/>
    <col min="12808" max="12808" width="8.85546875" style="6" customWidth="1"/>
    <col min="12809" max="12809" width="11.140625" style="6" bestFit="1" customWidth="1"/>
    <col min="12810" max="13027" width="9.140625" style="6"/>
    <col min="13028" max="13028" width="6.42578125" style="6" bestFit="1" customWidth="1"/>
    <col min="13029" max="13029" width="52.85546875" style="6" customWidth="1"/>
    <col min="13030" max="13030" width="9.7109375" style="6" customWidth="1"/>
    <col min="13031" max="13031" width="13.140625" style="6" bestFit="1" customWidth="1"/>
    <col min="13032" max="13032" width="12.7109375" style="6" bestFit="1" customWidth="1"/>
    <col min="13033" max="13033" width="13.140625" style="6" bestFit="1" customWidth="1"/>
    <col min="13034" max="13034" width="12.7109375" style="6" bestFit="1" customWidth="1"/>
    <col min="13035" max="13036" width="13.140625" style="6" bestFit="1" customWidth="1"/>
    <col min="13037" max="13037" width="14.7109375" style="6" bestFit="1" customWidth="1"/>
    <col min="13038" max="13039" width="14.5703125" style="6" customWidth="1"/>
    <col min="13040" max="13040" width="13.28515625" style="6" customWidth="1"/>
    <col min="13041" max="13044" width="15.28515625" style="6" customWidth="1"/>
    <col min="13045" max="13045" width="13.140625" style="6" customWidth="1"/>
    <col min="13046" max="13046" width="15.7109375" style="6" customWidth="1"/>
    <col min="13047" max="13048" width="13.140625" style="6" customWidth="1"/>
    <col min="13049" max="13049" width="12.7109375" style="6" bestFit="1" customWidth="1"/>
    <col min="13050" max="13052" width="11.5703125" style="6" customWidth="1"/>
    <col min="13053" max="13053" width="12.7109375" style="6" bestFit="1" customWidth="1"/>
    <col min="13054" max="13056" width="11.42578125" style="6" customWidth="1"/>
    <col min="13057" max="13057" width="12.7109375" style="6" bestFit="1" customWidth="1"/>
    <col min="13058" max="13060" width="11.5703125" style="6" customWidth="1"/>
    <col min="13061" max="13061" width="12.7109375" style="6" bestFit="1" customWidth="1"/>
    <col min="13062" max="13063" width="11.5703125" style="6" customWidth="1"/>
    <col min="13064" max="13064" width="8.85546875" style="6" customWidth="1"/>
    <col min="13065" max="13065" width="11.140625" style="6" bestFit="1" customWidth="1"/>
    <col min="13066" max="13283" width="9.140625" style="6"/>
    <col min="13284" max="13284" width="6.42578125" style="6" bestFit="1" customWidth="1"/>
    <col min="13285" max="13285" width="52.85546875" style="6" customWidth="1"/>
    <col min="13286" max="13286" width="9.7109375" style="6" customWidth="1"/>
    <col min="13287" max="13287" width="13.140625" style="6" bestFit="1" customWidth="1"/>
    <col min="13288" max="13288" width="12.7109375" style="6" bestFit="1" customWidth="1"/>
    <col min="13289" max="13289" width="13.140625" style="6" bestFit="1" customWidth="1"/>
    <col min="13290" max="13290" width="12.7109375" style="6" bestFit="1" customWidth="1"/>
    <col min="13291" max="13292" width="13.140625" style="6" bestFit="1" customWidth="1"/>
    <col min="13293" max="13293" width="14.7109375" style="6" bestFit="1" customWidth="1"/>
    <col min="13294" max="13295" width="14.5703125" style="6" customWidth="1"/>
    <col min="13296" max="13296" width="13.28515625" style="6" customWidth="1"/>
    <col min="13297" max="13300" width="15.28515625" style="6" customWidth="1"/>
    <col min="13301" max="13301" width="13.140625" style="6" customWidth="1"/>
    <col min="13302" max="13302" width="15.7109375" style="6" customWidth="1"/>
    <col min="13303" max="13304" width="13.140625" style="6" customWidth="1"/>
    <col min="13305" max="13305" width="12.7109375" style="6" bestFit="1" customWidth="1"/>
    <col min="13306" max="13308" width="11.5703125" style="6" customWidth="1"/>
    <col min="13309" max="13309" width="12.7109375" style="6" bestFit="1" customWidth="1"/>
    <col min="13310" max="13312" width="11.42578125" style="6" customWidth="1"/>
    <col min="13313" max="13313" width="12.7109375" style="6" bestFit="1" customWidth="1"/>
    <col min="13314" max="13316" width="11.5703125" style="6" customWidth="1"/>
    <col min="13317" max="13317" width="12.7109375" style="6" bestFit="1" customWidth="1"/>
    <col min="13318" max="13319" width="11.5703125" style="6" customWidth="1"/>
    <col min="13320" max="13320" width="8.85546875" style="6" customWidth="1"/>
    <col min="13321" max="13321" width="11.140625" style="6" bestFit="1" customWidth="1"/>
    <col min="13322" max="13539" width="9.140625" style="6"/>
    <col min="13540" max="13540" width="6.42578125" style="6" bestFit="1" customWidth="1"/>
    <col min="13541" max="13541" width="52.85546875" style="6" customWidth="1"/>
    <col min="13542" max="13542" width="9.7109375" style="6" customWidth="1"/>
    <col min="13543" max="13543" width="13.140625" style="6" bestFit="1" customWidth="1"/>
    <col min="13544" max="13544" width="12.7109375" style="6" bestFit="1" customWidth="1"/>
    <col min="13545" max="13545" width="13.140625" style="6" bestFit="1" customWidth="1"/>
    <col min="13546" max="13546" width="12.7109375" style="6" bestFit="1" customWidth="1"/>
    <col min="13547" max="13548" width="13.140625" style="6" bestFit="1" customWidth="1"/>
    <col min="13549" max="13549" width="14.7109375" style="6" bestFit="1" customWidth="1"/>
    <col min="13550" max="13551" width="14.5703125" style="6" customWidth="1"/>
    <col min="13552" max="13552" width="13.28515625" style="6" customWidth="1"/>
    <col min="13553" max="13556" width="15.28515625" style="6" customWidth="1"/>
    <col min="13557" max="13557" width="13.140625" style="6" customWidth="1"/>
    <col min="13558" max="13558" width="15.7109375" style="6" customWidth="1"/>
    <col min="13559" max="13560" width="13.140625" style="6" customWidth="1"/>
    <col min="13561" max="13561" width="12.7109375" style="6" bestFit="1" customWidth="1"/>
    <col min="13562" max="13564" width="11.5703125" style="6" customWidth="1"/>
    <col min="13565" max="13565" width="12.7109375" style="6" bestFit="1" customWidth="1"/>
    <col min="13566" max="13568" width="11.42578125" style="6" customWidth="1"/>
    <col min="13569" max="13569" width="12.7109375" style="6" bestFit="1" customWidth="1"/>
    <col min="13570" max="13572" width="11.5703125" style="6" customWidth="1"/>
    <col min="13573" max="13573" width="12.7109375" style="6" bestFit="1" customWidth="1"/>
    <col min="13574" max="13575" width="11.5703125" style="6" customWidth="1"/>
    <col min="13576" max="13576" width="8.85546875" style="6" customWidth="1"/>
    <col min="13577" max="13577" width="11.140625" style="6" bestFit="1" customWidth="1"/>
    <col min="13578" max="13795" width="9.140625" style="6"/>
    <col min="13796" max="13796" width="6.42578125" style="6" bestFit="1" customWidth="1"/>
    <col min="13797" max="13797" width="52.85546875" style="6" customWidth="1"/>
    <col min="13798" max="13798" width="9.7109375" style="6" customWidth="1"/>
    <col min="13799" max="13799" width="13.140625" style="6" bestFit="1" customWidth="1"/>
    <col min="13800" max="13800" width="12.7109375" style="6" bestFit="1" customWidth="1"/>
    <col min="13801" max="13801" width="13.140625" style="6" bestFit="1" customWidth="1"/>
    <col min="13802" max="13802" width="12.7109375" style="6" bestFit="1" customWidth="1"/>
    <col min="13803" max="13804" width="13.140625" style="6" bestFit="1" customWidth="1"/>
    <col min="13805" max="13805" width="14.7109375" style="6" bestFit="1" customWidth="1"/>
    <col min="13806" max="13807" width="14.5703125" style="6" customWidth="1"/>
    <col min="13808" max="13808" width="13.28515625" style="6" customWidth="1"/>
    <col min="13809" max="13812" width="15.28515625" style="6" customWidth="1"/>
    <col min="13813" max="13813" width="13.140625" style="6" customWidth="1"/>
    <col min="13814" max="13814" width="15.7109375" style="6" customWidth="1"/>
    <col min="13815" max="13816" width="13.140625" style="6" customWidth="1"/>
    <col min="13817" max="13817" width="12.7109375" style="6" bestFit="1" customWidth="1"/>
    <col min="13818" max="13820" width="11.5703125" style="6" customWidth="1"/>
    <col min="13821" max="13821" width="12.7109375" style="6" bestFit="1" customWidth="1"/>
    <col min="13822" max="13824" width="11.42578125" style="6" customWidth="1"/>
    <col min="13825" max="13825" width="12.7109375" style="6" bestFit="1" customWidth="1"/>
    <col min="13826" max="13828" width="11.5703125" style="6" customWidth="1"/>
    <col min="13829" max="13829" width="12.7109375" style="6" bestFit="1" customWidth="1"/>
    <col min="13830" max="13831" width="11.5703125" style="6" customWidth="1"/>
    <col min="13832" max="13832" width="8.85546875" style="6" customWidth="1"/>
    <col min="13833" max="13833" width="11.140625" style="6" bestFit="1" customWidth="1"/>
    <col min="13834" max="14051" width="9.140625" style="6"/>
    <col min="14052" max="14052" width="6.42578125" style="6" bestFit="1" customWidth="1"/>
    <col min="14053" max="14053" width="52.85546875" style="6" customWidth="1"/>
    <col min="14054" max="14054" width="9.7109375" style="6" customWidth="1"/>
    <col min="14055" max="14055" width="13.140625" style="6" bestFit="1" customWidth="1"/>
    <col min="14056" max="14056" width="12.7109375" style="6" bestFit="1" customWidth="1"/>
    <col min="14057" max="14057" width="13.140625" style="6" bestFit="1" customWidth="1"/>
    <col min="14058" max="14058" width="12.7109375" style="6" bestFit="1" customWidth="1"/>
    <col min="14059" max="14060" width="13.140625" style="6" bestFit="1" customWidth="1"/>
    <col min="14061" max="14061" width="14.7109375" style="6" bestFit="1" customWidth="1"/>
    <col min="14062" max="14063" width="14.5703125" style="6" customWidth="1"/>
    <col min="14064" max="14064" width="13.28515625" style="6" customWidth="1"/>
    <col min="14065" max="14068" width="15.28515625" style="6" customWidth="1"/>
    <col min="14069" max="14069" width="13.140625" style="6" customWidth="1"/>
    <col min="14070" max="14070" width="15.7109375" style="6" customWidth="1"/>
    <col min="14071" max="14072" width="13.140625" style="6" customWidth="1"/>
    <col min="14073" max="14073" width="12.7109375" style="6" bestFit="1" customWidth="1"/>
    <col min="14074" max="14076" width="11.5703125" style="6" customWidth="1"/>
    <col min="14077" max="14077" width="12.7109375" style="6" bestFit="1" customWidth="1"/>
    <col min="14078" max="14080" width="11.42578125" style="6" customWidth="1"/>
    <col min="14081" max="14081" width="12.7109375" style="6" bestFit="1" customWidth="1"/>
    <col min="14082" max="14084" width="11.5703125" style="6" customWidth="1"/>
    <col min="14085" max="14085" width="12.7109375" style="6" bestFit="1" customWidth="1"/>
    <col min="14086" max="14087" width="11.5703125" style="6" customWidth="1"/>
    <col min="14088" max="14088" width="8.85546875" style="6" customWidth="1"/>
    <col min="14089" max="14089" width="11.140625" style="6" bestFit="1" customWidth="1"/>
    <col min="14090" max="14307" width="9.140625" style="6"/>
    <col min="14308" max="14308" width="6.42578125" style="6" bestFit="1" customWidth="1"/>
    <col min="14309" max="14309" width="52.85546875" style="6" customWidth="1"/>
    <col min="14310" max="14310" width="9.7109375" style="6" customWidth="1"/>
    <col min="14311" max="14311" width="13.140625" style="6" bestFit="1" customWidth="1"/>
    <col min="14312" max="14312" width="12.7109375" style="6" bestFit="1" customWidth="1"/>
    <col min="14313" max="14313" width="13.140625" style="6" bestFit="1" customWidth="1"/>
    <col min="14314" max="14314" width="12.7109375" style="6" bestFit="1" customWidth="1"/>
    <col min="14315" max="14316" width="13.140625" style="6" bestFit="1" customWidth="1"/>
    <col min="14317" max="14317" width="14.7109375" style="6" bestFit="1" customWidth="1"/>
    <col min="14318" max="14319" width="14.5703125" style="6" customWidth="1"/>
    <col min="14320" max="14320" width="13.28515625" style="6" customWidth="1"/>
    <col min="14321" max="14324" width="15.28515625" style="6" customWidth="1"/>
    <col min="14325" max="14325" width="13.140625" style="6" customWidth="1"/>
    <col min="14326" max="14326" width="15.7109375" style="6" customWidth="1"/>
    <col min="14327" max="14328" width="13.140625" style="6" customWidth="1"/>
    <col min="14329" max="14329" width="12.7109375" style="6" bestFit="1" customWidth="1"/>
    <col min="14330" max="14332" width="11.5703125" style="6" customWidth="1"/>
    <col min="14333" max="14333" width="12.7109375" style="6" bestFit="1" customWidth="1"/>
    <col min="14334" max="14336" width="11.42578125" style="6" customWidth="1"/>
    <col min="14337" max="14337" width="12.7109375" style="6" bestFit="1" customWidth="1"/>
    <col min="14338" max="14340" width="11.5703125" style="6" customWidth="1"/>
    <col min="14341" max="14341" width="12.7109375" style="6" bestFit="1" customWidth="1"/>
    <col min="14342" max="14343" width="11.5703125" style="6" customWidth="1"/>
    <col min="14344" max="14344" width="8.85546875" style="6" customWidth="1"/>
    <col min="14345" max="14345" width="11.140625" style="6" bestFit="1" customWidth="1"/>
    <col min="14346" max="14563" width="9.140625" style="6"/>
    <col min="14564" max="14564" width="6.42578125" style="6" bestFit="1" customWidth="1"/>
    <col min="14565" max="14565" width="52.85546875" style="6" customWidth="1"/>
    <col min="14566" max="14566" width="9.7109375" style="6" customWidth="1"/>
    <col min="14567" max="14567" width="13.140625" style="6" bestFit="1" customWidth="1"/>
    <col min="14568" max="14568" width="12.7109375" style="6" bestFit="1" customWidth="1"/>
    <col min="14569" max="14569" width="13.140625" style="6" bestFit="1" customWidth="1"/>
    <col min="14570" max="14570" width="12.7109375" style="6" bestFit="1" customWidth="1"/>
    <col min="14571" max="14572" width="13.140625" style="6" bestFit="1" customWidth="1"/>
    <col min="14573" max="14573" width="14.7109375" style="6" bestFit="1" customWidth="1"/>
    <col min="14574" max="14575" width="14.5703125" style="6" customWidth="1"/>
    <col min="14576" max="14576" width="13.28515625" style="6" customWidth="1"/>
    <col min="14577" max="14580" width="15.28515625" style="6" customWidth="1"/>
    <col min="14581" max="14581" width="13.140625" style="6" customWidth="1"/>
    <col min="14582" max="14582" width="15.7109375" style="6" customWidth="1"/>
    <col min="14583" max="14584" width="13.140625" style="6" customWidth="1"/>
    <col min="14585" max="14585" width="12.7109375" style="6" bestFit="1" customWidth="1"/>
    <col min="14586" max="14588" width="11.5703125" style="6" customWidth="1"/>
    <col min="14589" max="14589" width="12.7109375" style="6" bestFit="1" customWidth="1"/>
    <col min="14590" max="14592" width="11.42578125" style="6" customWidth="1"/>
    <col min="14593" max="14593" width="12.7109375" style="6" bestFit="1" customWidth="1"/>
    <col min="14594" max="14596" width="11.5703125" style="6" customWidth="1"/>
    <col min="14597" max="14597" width="12.7109375" style="6" bestFit="1" customWidth="1"/>
    <col min="14598" max="14599" width="11.5703125" style="6" customWidth="1"/>
    <col min="14600" max="14600" width="8.85546875" style="6" customWidth="1"/>
    <col min="14601" max="14601" width="11.140625" style="6" bestFit="1" customWidth="1"/>
    <col min="14602" max="14819" width="9.140625" style="6"/>
    <col min="14820" max="14820" width="6.42578125" style="6" bestFit="1" customWidth="1"/>
    <col min="14821" max="14821" width="52.85546875" style="6" customWidth="1"/>
    <col min="14822" max="14822" width="9.7109375" style="6" customWidth="1"/>
    <col min="14823" max="14823" width="13.140625" style="6" bestFit="1" customWidth="1"/>
    <col min="14824" max="14824" width="12.7109375" style="6" bestFit="1" customWidth="1"/>
    <col min="14825" max="14825" width="13.140625" style="6" bestFit="1" customWidth="1"/>
    <col min="14826" max="14826" width="12.7109375" style="6" bestFit="1" customWidth="1"/>
    <col min="14827" max="14828" width="13.140625" style="6" bestFit="1" customWidth="1"/>
    <col min="14829" max="14829" width="14.7109375" style="6" bestFit="1" customWidth="1"/>
    <col min="14830" max="14831" width="14.5703125" style="6" customWidth="1"/>
    <col min="14832" max="14832" width="13.28515625" style="6" customWidth="1"/>
    <col min="14833" max="14836" width="15.28515625" style="6" customWidth="1"/>
    <col min="14837" max="14837" width="13.140625" style="6" customWidth="1"/>
    <col min="14838" max="14838" width="15.7109375" style="6" customWidth="1"/>
    <col min="14839" max="14840" width="13.140625" style="6" customWidth="1"/>
    <col min="14841" max="14841" width="12.7109375" style="6" bestFit="1" customWidth="1"/>
    <col min="14842" max="14844" width="11.5703125" style="6" customWidth="1"/>
    <col min="14845" max="14845" width="12.7109375" style="6" bestFit="1" customWidth="1"/>
    <col min="14846" max="14848" width="11.42578125" style="6" customWidth="1"/>
    <col min="14849" max="14849" width="12.7109375" style="6" bestFit="1" customWidth="1"/>
    <col min="14850" max="14852" width="11.5703125" style="6" customWidth="1"/>
    <col min="14853" max="14853" width="12.7109375" style="6" bestFit="1" customWidth="1"/>
    <col min="14854" max="14855" width="11.5703125" style="6" customWidth="1"/>
    <col min="14856" max="14856" width="8.85546875" style="6" customWidth="1"/>
    <col min="14857" max="14857" width="11.140625" style="6" bestFit="1" customWidth="1"/>
    <col min="14858" max="15075" width="9.140625" style="6"/>
    <col min="15076" max="15076" width="6.42578125" style="6" bestFit="1" customWidth="1"/>
    <col min="15077" max="15077" width="52.85546875" style="6" customWidth="1"/>
    <col min="15078" max="15078" width="9.7109375" style="6" customWidth="1"/>
    <col min="15079" max="15079" width="13.140625" style="6" bestFit="1" customWidth="1"/>
    <col min="15080" max="15080" width="12.7109375" style="6" bestFit="1" customWidth="1"/>
    <col min="15081" max="15081" width="13.140625" style="6" bestFit="1" customWidth="1"/>
    <col min="15082" max="15082" width="12.7109375" style="6" bestFit="1" customWidth="1"/>
    <col min="15083" max="15084" width="13.140625" style="6" bestFit="1" customWidth="1"/>
    <col min="15085" max="15085" width="14.7109375" style="6" bestFit="1" customWidth="1"/>
    <col min="15086" max="15087" width="14.5703125" style="6" customWidth="1"/>
    <col min="15088" max="15088" width="13.28515625" style="6" customWidth="1"/>
    <col min="15089" max="15092" width="15.28515625" style="6" customWidth="1"/>
    <col min="15093" max="15093" width="13.140625" style="6" customWidth="1"/>
    <col min="15094" max="15094" width="15.7109375" style="6" customWidth="1"/>
    <col min="15095" max="15096" width="13.140625" style="6" customWidth="1"/>
    <col min="15097" max="15097" width="12.7109375" style="6" bestFit="1" customWidth="1"/>
    <col min="15098" max="15100" width="11.5703125" style="6" customWidth="1"/>
    <col min="15101" max="15101" width="12.7109375" style="6" bestFit="1" customWidth="1"/>
    <col min="15102" max="15104" width="11.42578125" style="6" customWidth="1"/>
    <col min="15105" max="15105" width="12.7109375" style="6" bestFit="1" customWidth="1"/>
    <col min="15106" max="15108" width="11.5703125" style="6" customWidth="1"/>
    <col min="15109" max="15109" width="12.7109375" style="6" bestFit="1" customWidth="1"/>
    <col min="15110" max="15111" width="11.5703125" style="6" customWidth="1"/>
    <col min="15112" max="15112" width="8.85546875" style="6" customWidth="1"/>
    <col min="15113" max="15113" width="11.140625" style="6" bestFit="1" customWidth="1"/>
    <col min="15114" max="15331" width="9.140625" style="6"/>
    <col min="15332" max="15332" width="6.42578125" style="6" bestFit="1" customWidth="1"/>
    <col min="15333" max="15333" width="52.85546875" style="6" customWidth="1"/>
    <col min="15334" max="15334" width="9.7109375" style="6" customWidth="1"/>
    <col min="15335" max="15335" width="13.140625" style="6" bestFit="1" customWidth="1"/>
    <col min="15336" max="15336" width="12.7109375" style="6" bestFit="1" customWidth="1"/>
    <col min="15337" max="15337" width="13.140625" style="6" bestFit="1" customWidth="1"/>
    <col min="15338" max="15338" width="12.7109375" style="6" bestFit="1" customWidth="1"/>
    <col min="15339" max="15340" width="13.140625" style="6" bestFit="1" customWidth="1"/>
    <col min="15341" max="15341" width="14.7109375" style="6" bestFit="1" customWidth="1"/>
    <col min="15342" max="15343" width="14.5703125" style="6" customWidth="1"/>
    <col min="15344" max="15344" width="13.28515625" style="6" customWidth="1"/>
    <col min="15345" max="15348" width="15.28515625" style="6" customWidth="1"/>
    <col min="15349" max="15349" width="13.140625" style="6" customWidth="1"/>
    <col min="15350" max="15350" width="15.7109375" style="6" customWidth="1"/>
    <col min="15351" max="15352" width="13.140625" style="6" customWidth="1"/>
    <col min="15353" max="15353" width="12.7109375" style="6" bestFit="1" customWidth="1"/>
    <col min="15354" max="15356" width="11.5703125" style="6" customWidth="1"/>
    <col min="15357" max="15357" width="12.7109375" style="6" bestFit="1" customWidth="1"/>
    <col min="15358" max="15360" width="11.42578125" style="6" customWidth="1"/>
    <col min="15361" max="15361" width="12.7109375" style="6" bestFit="1" customWidth="1"/>
    <col min="15362" max="15364" width="11.5703125" style="6" customWidth="1"/>
    <col min="15365" max="15365" width="12.7109375" style="6" bestFit="1" customWidth="1"/>
    <col min="15366" max="15367" width="11.5703125" style="6" customWidth="1"/>
    <col min="15368" max="15368" width="8.85546875" style="6" customWidth="1"/>
    <col min="15369" max="15369" width="11.140625" style="6" bestFit="1" customWidth="1"/>
    <col min="15370" max="15587" width="9.140625" style="6"/>
    <col min="15588" max="15588" width="6.42578125" style="6" bestFit="1" customWidth="1"/>
    <col min="15589" max="15589" width="52.85546875" style="6" customWidth="1"/>
    <col min="15590" max="15590" width="9.7109375" style="6" customWidth="1"/>
    <col min="15591" max="15591" width="13.140625" style="6" bestFit="1" customWidth="1"/>
    <col min="15592" max="15592" width="12.7109375" style="6" bestFit="1" customWidth="1"/>
    <col min="15593" max="15593" width="13.140625" style="6" bestFit="1" customWidth="1"/>
    <col min="15594" max="15594" width="12.7109375" style="6" bestFit="1" customWidth="1"/>
    <col min="15595" max="15596" width="13.140625" style="6" bestFit="1" customWidth="1"/>
    <col min="15597" max="15597" width="14.7109375" style="6" bestFit="1" customWidth="1"/>
    <col min="15598" max="15599" width="14.5703125" style="6" customWidth="1"/>
    <col min="15600" max="15600" width="13.28515625" style="6" customWidth="1"/>
    <col min="15601" max="15604" width="15.28515625" style="6" customWidth="1"/>
    <col min="15605" max="15605" width="13.140625" style="6" customWidth="1"/>
    <col min="15606" max="15606" width="15.7109375" style="6" customWidth="1"/>
    <col min="15607" max="15608" width="13.140625" style="6" customWidth="1"/>
    <col min="15609" max="15609" width="12.7109375" style="6" bestFit="1" customWidth="1"/>
    <col min="15610" max="15612" width="11.5703125" style="6" customWidth="1"/>
    <col min="15613" max="15613" width="12.7109375" style="6" bestFit="1" customWidth="1"/>
    <col min="15614" max="15616" width="11.42578125" style="6" customWidth="1"/>
    <col min="15617" max="15617" width="12.7109375" style="6" bestFit="1" customWidth="1"/>
    <col min="15618" max="15620" width="11.5703125" style="6" customWidth="1"/>
    <col min="15621" max="15621" width="12.7109375" style="6" bestFit="1" customWidth="1"/>
    <col min="15622" max="15623" width="11.5703125" style="6" customWidth="1"/>
    <col min="15624" max="15624" width="8.85546875" style="6" customWidth="1"/>
    <col min="15625" max="15625" width="11.140625" style="6" bestFit="1" customWidth="1"/>
    <col min="15626" max="15843" width="9.140625" style="6"/>
    <col min="15844" max="15844" width="6.42578125" style="6" bestFit="1" customWidth="1"/>
    <col min="15845" max="15845" width="52.85546875" style="6" customWidth="1"/>
    <col min="15846" max="15846" width="9.7109375" style="6" customWidth="1"/>
    <col min="15847" max="15847" width="13.140625" style="6" bestFit="1" customWidth="1"/>
    <col min="15848" max="15848" width="12.7109375" style="6" bestFit="1" customWidth="1"/>
    <col min="15849" max="15849" width="13.140625" style="6" bestFit="1" customWidth="1"/>
    <col min="15850" max="15850" width="12.7109375" style="6" bestFit="1" customWidth="1"/>
    <col min="15851" max="15852" width="13.140625" style="6" bestFit="1" customWidth="1"/>
    <col min="15853" max="15853" width="14.7109375" style="6" bestFit="1" customWidth="1"/>
    <col min="15854" max="15855" width="14.5703125" style="6" customWidth="1"/>
    <col min="15856" max="15856" width="13.28515625" style="6" customWidth="1"/>
    <col min="15857" max="15860" width="15.28515625" style="6" customWidth="1"/>
    <col min="15861" max="15861" width="13.140625" style="6" customWidth="1"/>
    <col min="15862" max="15862" width="15.7109375" style="6" customWidth="1"/>
    <col min="15863" max="15864" width="13.140625" style="6" customWidth="1"/>
    <col min="15865" max="15865" width="12.7109375" style="6" bestFit="1" customWidth="1"/>
    <col min="15866" max="15868" width="11.5703125" style="6" customWidth="1"/>
    <col min="15869" max="15869" width="12.7109375" style="6" bestFit="1" customWidth="1"/>
    <col min="15870" max="15872" width="11.42578125" style="6" customWidth="1"/>
    <col min="15873" max="15873" width="12.7109375" style="6" bestFit="1" customWidth="1"/>
    <col min="15874" max="15876" width="11.5703125" style="6" customWidth="1"/>
    <col min="15877" max="15877" width="12.7109375" style="6" bestFit="1" customWidth="1"/>
    <col min="15878" max="15879" width="11.5703125" style="6" customWidth="1"/>
    <col min="15880" max="15880" width="8.85546875" style="6" customWidth="1"/>
    <col min="15881" max="15881" width="11.140625" style="6" bestFit="1" customWidth="1"/>
    <col min="15882" max="16099" width="9.140625" style="6"/>
    <col min="16100" max="16100" width="6.42578125" style="6" bestFit="1" customWidth="1"/>
    <col min="16101" max="16101" width="52.85546875" style="6" customWidth="1"/>
    <col min="16102" max="16102" width="9.7109375" style="6" customWidth="1"/>
    <col min="16103" max="16103" width="13.140625" style="6" bestFit="1" customWidth="1"/>
    <col min="16104" max="16104" width="12.7109375" style="6" bestFit="1" customWidth="1"/>
    <col min="16105" max="16105" width="13.140625" style="6" bestFit="1" customWidth="1"/>
    <col min="16106" max="16106" width="12.7109375" style="6" bestFit="1" customWidth="1"/>
    <col min="16107" max="16108" width="13.140625" style="6" bestFit="1" customWidth="1"/>
    <col min="16109" max="16109" width="14.7109375" style="6" bestFit="1" customWidth="1"/>
    <col min="16110" max="16111" width="14.5703125" style="6" customWidth="1"/>
    <col min="16112" max="16112" width="13.28515625" style="6" customWidth="1"/>
    <col min="16113" max="16116" width="15.28515625" style="6" customWidth="1"/>
    <col min="16117" max="16117" width="13.140625" style="6" customWidth="1"/>
    <col min="16118" max="16118" width="15.7109375" style="6" customWidth="1"/>
    <col min="16119" max="16120" width="13.140625" style="6" customWidth="1"/>
    <col min="16121" max="16121" width="12.7109375" style="6" bestFit="1" customWidth="1"/>
    <col min="16122" max="16124" width="11.5703125" style="6" customWidth="1"/>
    <col min="16125" max="16125" width="12.7109375" style="6" bestFit="1" customWidth="1"/>
    <col min="16126" max="16128" width="11.42578125" style="6" customWidth="1"/>
    <col min="16129" max="16129" width="12.7109375" style="6" bestFit="1" customWidth="1"/>
    <col min="16130" max="16132" width="11.5703125" style="6" customWidth="1"/>
    <col min="16133" max="16133" width="12.7109375" style="6" bestFit="1" customWidth="1"/>
    <col min="16134" max="16135" width="11.5703125" style="6" customWidth="1"/>
    <col min="16136" max="16136" width="8.85546875" style="6" customWidth="1"/>
    <col min="16137" max="16137" width="11.140625" style="6" bestFit="1" customWidth="1"/>
    <col min="16138" max="16383" width="9.140625" style="6"/>
    <col min="16384" max="16384" width="9.140625" style="6" customWidth="1"/>
  </cols>
  <sheetData>
    <row r="1" spans="1:50" ht="14.45" customHeight="1" x14ac:dyDescent="0.25">
      <c r="A1" s="55"/>
      <c r="B1" s="55"/>
      <c r="C1" s="55"/>
      <c r="D1" s="55"/>
      <c r="E1" s="55"/>
      <c r="F1" s="55"/>
      <c r="G1" s="55"/>
      <c r="H1" s="226" t="s">
        <v>114</v>
      </c>
      <c r="I1" s="226"/>
      <c r="J1" s="226"/>
    </row>
    <row r="2" spans="1:50" ht="55.15" customHeight="1" x14ac:dyDescent="0.25">
      <c r="A2" s="221" t="s">
        <v>145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50" s="10" customFormat="1" ht="19.899999999999999" customHeight="1" x14ac:dyDescent="0.25">
      <c r="A3" s="229" t="s">
        <v>117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50" customFormat="1" ht="54.6" customHeight="1" x14ac:dyDescent="0.25">
      <c r="A4" s="230" t="s">
        <v>0</v>
      </c>
      <c r="B4" s="231" t="s">
        <v>1</v>
      </c>
      <c r="C4" s="230" t="s">
        <v>104</v>
      </c>
      <c r="D4" s="230"/>
      <c r="E4" s="222" t="s">
        <v>105</v>
      </c>
      <c r="F4" s="223"/>
      <c r="G4" s="223"/>
      <c r="H4" s="224"/>
      <c r="I4" s="232" t="s">
        <v>2</v>
      </c>
      <c r="J4" s="232" t="s">
        <v>3</v>
      </c>
    </row>
    <row r="5" spans="1:50" customFormat="1" ht="15.75" x14ac:dyDescent="0.25">
      <c r="A5" s="230"/>
      <c r="B5" s="231"/>
      <c r="C5" s="231" t="s">
        <v>4</v>
      </c>
      <c r="D5" s="231">
        <v>2017</v>
      </c>
      <c r="E5" s="225">
        <v>2017</v>
      </c>
      <c r="F5" s="225"/>
      <c r="G5" s="225"/>
      <c r="H5" s="225"/>
      <c r="I5" s="233"/>
      <c r="J5" s="233"/>
    </row>
    <row r="6" spans="1:50" customFormat="1" ht="46.15" customHeight="1" x14ac:dyDescent="0.25">
      <c r="A6" s="230"/>
      <c r="B6" s="231"/>
      <c r="C6" s="231"/>
      <c r="D6" s="231"/>
      <c r="E6" s="56" t="s">
        <v>7</v>
      </c>
      <c r="F6" s="57" t="s">
        <v>8</v>
      </c>
      <c r="G6" s="57" t="s">
        <v>116</v>
      </c>
      <c r="H6" s="57" t="s">
        <v>9</v>
      </c>
      <c r="I6" s="234"/>
      <c r="J6" s="234"/>
    </row>
    <row r="7" spans="1:50" s="11" customFormat="1" ht="23.45" customHeight="1" x14ac:dyDescent="0.25">
      <c r="A7" s="238" t="s">
        <v>89</v>
      </c>
      <c r="B7" s="239"/>
      <c r="C7" s="239"/>
      <c r="D7" s="239"/>
      <c r="E7" s="239"/>
      <c r="F7" s="239"/>
      <c r="G7" s="239"/>
      <c r="H7" s="239"/>
      <c r="I7" s="239"/>
      <c r="J7" s="240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</row>
    <row r="8" spans="1:50" s="14" customFormat="1" ht="22.15" customHeight="1" x14ac:dyDescent="0.25">
      <c r="A8" s="235" t="s">
        <v>90</v>
      </c>
      <c r="B8" s="236"/>
      <c r="C8" s="236"/>
      <c r="D8" s="236"/>
      <c r="E8" s="58"/>
      <c r="F8" s="58"/>
      <c r="G8" s="58"/>
      <c r="H8" s="58"/>
      <c r="I8" s="58"/>
      <c r="J8" s="59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11" customFormat="1" ht="34.9" customHeight="1" x14ac:dyDescent="0.25">
      <c r="A9" s="60" t="s">
        <v>13</v>
      </c>
      <c r="B9" s="61" t="s">
        <v>91</v>
      </c>
      <c r="C9" s="62" t="s">
        <v>87</v>
      </c>
      <c r="D9" s="63">
        <v>317.846</v>
      </c>
      <c r="E9" s="64" t="s">
        <v>22</v>
      </c>
      <c r="F9" s="65">
        <v>11576</v>
      </c>
      <c r="G9" s="66">
        <v>1720</v>
      </c>
      <c r="H9" s="67">
        <v>8.577</v>
      </c>
      <c r="I9" s="66">
        <v>25</v>
      </c>
      <c r="J9" s="68">
        <v>14</v>
      </c>
      <c r="L9" s="15">
        <v>143150.27000000002</v>
      </c>
      <c r="M9" s="11">
        <f>H9/F9</f>
        <v>7.4092950932964756E-4</v>
      </c>
      <c r="O9" s="11">
        <v>317846.27635999984</v>
      </c>
      <c r="P9" s="12">
        <f>O9/1000</f>
        <v>317.84627635999982</v>
      </c>
      <c r="Q9" s="12">
        <v>10356.546381630977</v>
      </c>
      <c r="R9" s="12">
        <v>1479.5066259472824</v>
      </c>
      <c r="S9" s="12">
        <v>20.582885967880916</v>
      </c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</row>
    <row r="10" spans="1:50" s="11" customFormat="1" ht="28.15" customHeight="1" x14ac:dyDescent="0.25">
      <c r="A10" s="60" t="s">
        <v>14</v>
      </c>
      <c r="B10" s="61" t="s">
        <v>111</v>
      </c>
      <c r="C10" s="62" t="s">
        <v>87</v>
      </c>
      <c r="D10" s="69">
        <v>198.339</v>
      </c>
      <c r="E10" s="64" t="s">
        <v>22</v>
      </c>
      <c r="F10" s="65">
        <v>1708</v>
      </c>
      <c r="G10" s="66">
        <v>254</v>
      </c>
      <c r="H10" s="67">
        <v>1.2649999999999999</v>
      </c>
      <c r="I10" s="66">
        <v>25</v>
      </c>
      <c r="J10" s="68">
        <v>20.5</v>
      </c>
      <c r="M10" s="11">
        <f>M9*F10</f>
        <v>1.265507601935038</v>
      </c>
      <c r="P10" s="21">
        <f>D9</f>
        <v>317.846</v>
      </c>
      <c r="Q10" s="12">
        <v>57.950679999999998</v>
      </c>
      <c r="R10" s="21">
        <f>SUM(P10:Q10)</f>
        <v>375.79667999999998</v>
      </c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</row>
    <row r="11" spans="1:50" s="16" customFormat="1" ht="28.15" customHeight="1" x14ac:dyDescent="0.25">
      <c r="A11" s="227" t="s">
        <v>92</v>
      </c>
      <c r="B11" s="228"/>
      <c r="C11" s="62" t="s">
        <v>87</v>
      </c>
      <c r="D11" s="70">
        <f>D9+D10</f>
        <v>516.18499999999995</v>
      </c>
      <c r="E11" s="60" t="s">
        <v>22</v>
      </c>
      <c r="F11" s="71">
        <f>F9+F10</f>
        <v>13284</v>
      </c>
      <c r="G11" s="71">
        <f>G9+G10</f>
        <v>1974</v>
      </c>
      <c r="H11" s="70">
        <f>H9+H10</f>
        <v>9.8420000000000005</v>
      </c>
      <c r="I11" s="72"/>
      <c r="J11" s="60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14" customFormat="1" ht="22.15" customHeight="1" x14ac:dyDescent="0.25">
      <c r="A12" s="235" t="s">
        <v>93</v>
      </c>
      <c r="B12" s="236"/>
      <c r="C12" s="236"/>
      <c r="D12" s="236"/>
      <c r="E12" s="58"/>
      <c r="F12" s="58"/>
      <c r="G12" s="58"/>
      <c r="H12" s="58"/>
      <c r="I12" s="58"/>
      <c r="J12" s="59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16" customFormat="1" ht="36.6" customHeight="1" x14ac:dyDescent="0.25">
      <c r="A13" s="31" t="s">
        <v>20</v>
      </c>
      <c r="B13" s="61" t="s">
        <v>110</v>
      </c>
      <c r="C13" s="62" t="s">
        <v>87</v>
      </c>
      <c r="D13" s="69">
        <v>39.798000000000002</v>
      </c>
      <c r="E13" s="60" t="s">
        <v>22</v>
      </c>
      <c r="F13" s="71">
        <v>1844</v>
      </c>
      <c r="G13" s="71">
        <v>274</v>
      </c>
      <c r="H13" s="70">
        <v>1.3129999999999999</v>
      </c>
      <c r="I13" s="73">
        <v>25</v>
      </c>
      <c r="J13" s="74">
        <v>19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16" customFormat="1" ht="30" customHeight="1" x14ac:dyDescent="0.25">
      <c r="A14" s="31" t="s">
        <v>21</v>
      </c>
      <c r="B14" s="61" t="s">
        <v>111</v>
      </c>
      <c r="C14" s="62" t="s">
        <v>87</v>
      </c>
      <c r="D14" s="69">
        <v>170.11</v>
      </c>
      <c r="E14" s="60" t="s">
        <v>22</v>
      </c>
      <c r="F14" s="71">
        <v>7401</v>
      </c>
      <c r="G14" s="71">
        <v>1100</v>
      </c>
      <c r="H14" s="70">
        <v>5.2690000000000001</v>
      </c>
      <c r="I14" s="73">
        <v>25</v>
      </c>
      <c r="J14" s="74">
        <v>21.8</v>
      </c>
      <c r="P14" s="22" t="s">
        <v>118</v>
      </c>
      <c r="Q14" s="17">
        <f>F14*0.1486</f>
        <v>1099.7886000000001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16" customFormat="1" ht="30" customHeight="1" x14ac:dyDescent="0.25">
      <c r="A15" s="227" t="s">
        <v>96</v>
      </c>
      <c r="B15" s="228"/>
      <c r="C15" s="62" t="s">
        <v>87</v>
      </c>
      <c r="D15" s="70">
        <f>D13+D14</f>
        <v>209.90800000000002</v>
      </c>
      <c r="E15" s="60" t="s">
        <v>22</v>
      </c>
      <c r="F15" s="71">
        <f>F13+F14</f>
        <v>9245</v>
      </c>
      <c r="G15" s="71">
        <f>G13+G14</f>
        <v>1374</v>
      </c>
      <c r="H15" s="70">
        <f>H13+H14</f>
        <v>6.5819999999999999</v>
      </c>
      <c r="I15" s="72"/>
      <c r="J15" s="60"/>
      <c r="L15" s="15">
        <v>20648.07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11" customFormat="1" ht="24" customHeight="1" x14ac:dyDescent="0.25">
      <c r="A16" s="235" t="s">
        <v>97</v>
      </c>
      <c r="B16" s="236"/>
      <c r="C16" s="236"/>
      <c r="D16" s="236"/>
      <c r="E16" s="58"/>
      <c r="F16" s="58"/>
      <c r="G16" s="58"/>
      <c r="H16" s="58"/>
      <c r="I16" s="58"/>
      <c r="J16" s="59"/>
      <c r="K16" s="16"/>
      <c r="L16" s="16"/>
      <c r="M16" s="16"/>
      <c r="N16" s="16"/>
      <c r="O16" s="16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</row>
    <row r="17" spans="1:50" s="11" customFormat="1" ht="39" customHeight="1" x14ac:dyDescent="0.25">
      <c r="A17" s="60" t="s">
        <v>94</v>
      </c>
      <c r="B17" s="75" t="s">
        <v>119</v>
      </c>
      <c r="C17" s="62" t="s">
        <v>87</v>
      </c>
      <c r="D17" s="76">
        <v>0.6</v>
      </c>
      <c r="E17" s="77" t="s">
        <v>22</v>
      </c>
      <c r="F17" s="78">
        <v>0</v>
      </c>
      <c r="G17" s="78">
        <v>0</v>
      </c>
      <c r="H17" s="79">
        <v>0</v>
      </c>
      <c r="I17" s="78" t="s">
        <v>16</v>
      </c>
      <c r="J17" s="74" t="s">
        <v>16</v>
      </c>
      <c r="L17" s="15">
        <v>257.60000000000002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</row>
    <row r="18" spans="1:50" s="11" customFormat="1" ht="39" customHeight="1" x14ac:dyDescent="0.25">
      <c r="A18" s="60" t="s">
        <v>95</v>
      </c>
      <c r="B18" s="75" t="s">
        <v>146</v>
      </c>
      <c r="C18" s="62" t="s">
        <v>87</v>
      </c>
      <c r="D18" s="76">
        <v>8.8999999999999996E-2</v>
      </c>
      <c r="E18" s="77" t="s">
        <v>22</v>
      </c>
      <c r="F18" s="78">
        <v>0</v>
      </c>
      <c r="G18" s="78">
        <v>0</v>
      </c>
      <c r="H18" s="79">
        <v>0</v>
      </c>
      <c r="I18" s="78" t="s">
        <v>16</v>
      </c>
      <c r="J18" s="103" t="s">
        <v>16</v>
      </c>
      <c r="L18" s="15">
        <v>257.60000000000002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</row>
    <row r="19" spans="1:50" s="11" customFormat="1" ht="39" customHeight="1" x14ac:dyDescent="0.25">
      <c r="A19" s="60" t="s">
        <v>120</v>
      </c>
      <c r="B19" s="75" t="s">
        <v>121</v>
      </c>
      <c r="C19" s="62" t="s">
        <v>87</v>
      </c>
      <c r="D19" s="76">
        <v>3.069</v>
      </c>
      <c r="E19" s="77" t="s">
        <v>22</v>
      </c>
      <c r="F19" s="78">
        <v>1043</v>
      </c>
      <c r="G19" s="78">
        <v>155</v>
      </c>
      <c r="H19" s="79">
        <v>1.0329999999999999</v>
      </c>
      <c r="I19" s="78">
        <v>25</v>
      </c>
      <c r="J19" s="74">
        <v>3</v>
      </c>
      <c r="L19" s="15">
        <v>257.60000000000002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</row>
    <row r="20" spans="1:50" s="16" customFormat="1" ht="27" customHeight="1" x14ac:dyDescent="0.25">
      <c r="A20" s="227" t="s">
        <v>122</v>
      </c>
      <c r="B20" s="228"/>
      <c r="C20" s="62" t="s">
        <v>87</v>
      </c>
      <c r="D20" s="70">
        <f>D17+D19+D18</f>
        <v>3.758</v>
      </c>
      <c r="E20" s="60" t="s">
        <v>22</v>
      </c>
      <c r="F20" s="71">
        <f>F17+F19</f>
        <v>1043</v>
      </c>
      <c r="G20" s="71">
        <f>G17+G19</f>
        <v>155</v>
      </c>
      <c r="H20" s="70">
        <f>H17+H19</f>
        <v>1.0329999999999999</v>
      </c>
      <c r="I20" s="72"/>
      <c r="J20" s="60"/>
      <c r="L20" s="15">
        <v>20648.07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11" customFormat="1" ht="22.9" customHeight="1" x14ac:dyDescent="0.25">
      <c r="A21" s="235" t="s">
        <v>98</v>
      </c>
      <c r="B21" s="236"/>
      <c r="C21" s="236"/>
      <c r="D21" s="236"/>
      <c r="E21" s="58"/>
      <c r="F21" s="58"/>
      <c r="G21" s="58"/>
      <c r="H21" s="58"/>
      <c r="I21" s="58"/>
      <c r="J21" s="59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</row>
    <row r="22" spans="1:50" s="11" customFormat="1" ht="51" customHeight="1" x14ac:dyDescent="0.25">
      <c r="A22" s="60" t="s">
        <v>147</v>
      </c>
      <c r="B22" s="80" t="s">
        <v>99</v>
      </c>
      <c r="C22" s="62" t="s">
        <v>87</v>
      </c>
      <c r="D22" s="81">
        <v>5.7770000000000001</v>
      </c>
      <c r="E22" s="82" t="s">
        <v>22</v>
      </c>
      <c r="F22" s="82">
        <v>452</v>
      </c>
      <c r="G22" s="83">
        <v>67</v>
      </c>
      <c r="H22" s="81">
        <v>0.89500000000000002</v>
      </c>
      <c r="I22" s="84">
        <v>30</v>
      </c>
      <c r="J22" s="82">
        <v>5.3</v>
      </c>
      <c r="L22" s="15">
        <v>1451.7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</row>
    <row r="23" spans="1:50" s="16" customFormat="1" ht="27" customHeight="1" x14ac:dyDescent="0.25">
      <c r="A23" s="237" t="s">
        <v>113</v>
      </c>
      <c r="B23" s="237"/>
      <c r="C23" s="60"/>
      <c r="D23" s="69">
        <f>D11+D15+D20+D22</f>
        <v>735.62800000000004</v>
      </c>
      <c r="E23" s="82" t="s">
        <v>22</v>
      </c>
      <c r="F23" s="85">
        <f>F11+F15+F17+F22+F20</f>
        <v>24024</v>
      </c>
      <c r="G23" s="85">
        <f>G11+G15+G22+G20</f>
        <v>3570</v>
      </c>
      <c r="H23" s="69">
        <f>H11+H15+H22+H20</f>
        <v>18.352</v>
      </c>
      <c r="I23" s="86"/>
      <c r="J23" s="60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11" customFormat="1" ht="27.6" customHeight="1" x14ac:dyDescent="0.25">
      <c r="A24" s="238" t="s">
        <v>101</v>
      </c>
      <c r="B24" s="239"/>
      <c r="C24" s="239"/>
      <c r="D24" s="239"/>
      <c r="E24" s="239"/>
      <c r="F24" s="239"/>
      <c r="G24" s="239"/>
      <c r="H24" s="239"/>
      <c r="I24" s="239"/>
      <c r="J24" s="240"/>
      <c r="K24" s="16"/>
      <c r="L24" s="16"/>
      <c r="M24" s="16"/>
      <c r="N24" s="16"/>
      <c r="O24" s="1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</row>
    <row r="25" spans="1:50" s="14" customFormat="1" ht="22.15" customHeight="1" x14ac:dyDescent="0.25">
      <c r="A25" s="235" t="s">
        <v>93</v>
      </c>
      <c r="B25" s="236"/>
      <c r="C25" s="236"/>
      <c r="D25" s="236"/>
      <c r="E25" s="58"/>
      <c r="F25" s="58"/>
      <c r="G25" s="58"/>
      <c r="H25" s="58"/>
      <c r="I25" s="58"/>
      <c r="J25" s="59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16" customFormat="1" ht="35.450000000000003" customHeight="1" x14ac:dyDescent="0.25">
      <c r="A26" s="31" t="s">
        <v>102</v>
      </c>
      <c r="B26" s="87" t="s">
        <v>103</v>
      </c>
      <c r="C26" s="62" t="s">
        <v>87</v>
      </c>
      <c r="D26" s="70">
        <v>50.872999999999998</v>
      </c>
      <c r="E26" s="60" t="s">
        <v>100</v>
      </c>
      <c r="F26" s="60">
        <v>1033.4159999999999</v>
      </c>
      <c r="G26" s="71">
        <v>356</v>
      </c>
      <c r="H26" s="70">
        <v>1.389</v>
      </c>
      <c r="I26" s="88">
        <v>25</v>
      </c>
      <c r="J26" s="60">
        <v>12.8</v>
      </c>
      <c r="M26" s="16">
        <v>50872.87</v>
      </c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16" customFormat="1" ht="25.9" customHeight="1" x14ac:dyDescent="0.25">
      <c r="A27" s="237" t="s">
        <v>112</v>
      </c>
      <c r="B27" s="237"/>
      <c r="C27" s="60"/>
      <c r="D27" s="69">
        <f>D26</f>
        <v>50.872999999999998</v>
      </c>
      <c r="E27" s="60" t="s">
        <v>100</v>
      </c>
      <c r="F27" s="89">
        <f>F26</f>
        <v>1033.4159999999999</v>
      </c>
      <c r="G27" s="90">
        <f t="shared" ref="G27:H27" si="0">G26</f>
        <v>356</v>
      </c>
      <c r="H27" s="89">
        <f t="shared" si="0"/>
        <v>1.389</v>
      </c>
      <c r="I27" s="86"/>
      <c r="J27" s="60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customFormat="1" ht="15.75" x14ac:dyDescent="0.25">
      <c r="A28" s="39">
        <v>5</v>
      </c>
      <c r="B28" s="40" t="s">
        <v>123</v>
      </c>
      <c r="C28" s="91"/>
      <c r="D28" s="91"/>
      <c r="E28" s="91"/>
      <c r="F28" s="91"/>
      <c r="G28" s="91"/>
      <c r="H28" s="91"/>
      <c r="I28" s="91"/>
      <c r="J28" s="92"/>
    </row>
    <row r="29" spans="1:50" customFormat="1" ht="24" customHeight="1" x14ac:dyDescent="0.25">
      <c r="A29" s="92"/>
      <c r="B29" s="251" t="s">
        <v>90</v>
      </c>
      <c r="C29" s="252"/>
      <c r="D29" s="252"/>
      <c r="E29" s="92"/>
      <c r="F29" s="92"/>
      <c r="G29" s="92"/>
      <c r="H29" s="92"/>
      <c r="I29" s="93"/>
      <c r="J29" s="92"/>
    </row>
    <row r="30" spans="1:50" s="1" customFormat="1" ht="30.6" customHeight="1" x14ac:dyDescent="0.25">
      <c r="A30" s="94" t="s">
        <v>83</v>
      </c>
      <c r="B30" s="95" t="s">
        <v>125</v>
      </c>
      <c r="C30" s="56" t="s">
        <v>6</v>
      </c>
      <c r="D30" s="70">
        <v>1.425</v>
      </c>
      <c r="E30" s="96" t="s">
        <v>19</v>
      </c>
      <c r="F30" s="97">
        <v>500</v>
      </c>
      <c r="G30" s="71">
        <v>172</v>
      </c>
      <c r="H30" s="70">
        <v>2.25</v>
      </c>
      <c r="I30" s="98">
        <v>10</v>
      </c>
      <c r="J30" s="169">
        <v>1.7</v>
      </c>
    </row>
    <row r="31" spans="1:50" customFormat="1" ht="25.9" customHeight="1" x14ac:dyDescent="0.25">
      <c r="A31" s="92"/>
      <c r="B31" s="251" t="s">
        <v>93</v>
      </c>
      <c r="C31" s="252"/>
      <c r="D31" s="252"/>
      <c r="E31" s="92"/>
      <c r="F31" s="99"/>
      <c r="G31" s="92"/>
      <c r="H31" s="92"/>
      <c r="I31" s="93"/>
      <c r="J31" s="170"/>
    </row>
    <row r="32" spans="1:50" s="1" customFormat="1" ht="30" customHeight="1" x14ac:dyDescent="0.25">
      <c r="A32" s="94" t="s">
        <v>84</v>
      </c>
      <c r="B32" s="95" t="s">
        <v>125</v>
      </c>
      <c r="C32" s="56" t="s">
        <v>6</v>
      </c>
      <c r="D32" s="70">
        <v>0.61599999999999999</v>
      </c>
      <c r="E32" s="96" t="s">
        <v>19</v>
      </c>
      <c r="F32" s="97">
        <v>181</v>
      </c>
      <c r="G32" s="71">
        <v>62</v>
      </c>
      <c r="H32" s="70">
        <v>0.81599999999999995</v>
      </c>
      <c r="I32" s="98">
        <v>10</v>
      </c>
      <c r="J32" s="169">
        <v>1.1000000000000001</v>
      </c>
    </row>
    <row r="33" spans="1:12" customFormat="1" ht="27" customHeight="1" x14ac:dyDescent="0.25">
      <c r="A33" s="92"/>
      <c r="B33" s="251" t="s">
        <v>97</v>
      </c>
      <c r="C33" s="252"/>
      <c r="D33" s="252"/>
      <c r="E33" s="92"/>
      <c r="F33" s="99"/>
      <c r="G33" s="92"/>
      <c r="H33" s="92"/>
      <c r="I33" s="93"/>
      <c r="J33" s="170"/>
    </row>
    <row r="34" spans="1:12" s="1" customFormat="1" ht="32.450000000000003" customHeight="1" x14ac:dyDescent="0.25">
      <c r="A34" s="94" t="s">
        <v>143</v>
      </c>
      <c r="B34" s="95" t="s">
        <v>125</v>
      </c>
      <c r="C34" s="56" t="s">
        <v>6</v>
      </c>
      <c r="D34" s="70">
        <v>4.8000000000000001E-2</v>
      </c>
      <c r="E34" s="96" t="s">
        <v>19</v>
      </c>
      <c r="F34" s="97">
        <v>46</v>
      </c>
      <c r="G34" s="71">
        <v>16</v>
      </c>
      <c r="H34" s="70">
        <v>0.20699999999999999</v>
      </c>
      <c r="I34" s="98">
        <v>10</v>
      </c>
      <c r="J34" s="169">
        <v>1.8</v>
      </c>
    </row>
    <row r="35" spans="1:12" s="1" customFormat="1" ht="22.15" customHeight="1" x14ac:dyDescent="0.25">
      <c r="A35" s="253" t="s">
        <v>85</v>
      </c>
      <c r="B35" s="253"/>
      <c r="C35" s="56" t="s">
        <v>6</v>
      </c>
      <c r="D35" s="70">
        <f>D30+D32+D34</f>
        <v>2.089</v>
      </c>
      <c r="E35" s="60"/>
      <c r="F35" s="70">
        <f>F30+F32+F34</f>
        <v>727</v>
      </c>
      <c r="G35" s="71">
        <f>G30+G32+G34</f>
        <v>250</v>
      </c>
      <c r="H35" s="70">
        <f>H30+H32+H34</f>
        <v>3.2729999999999997</v>
      </c>
      <c r="I35" s="100"/>
      <c r="J35" s="101"/>
    </row>
    <row r="36" spans="1:12" ht="22.15" customHeight="1" x14ac:dyDescent="0.25">
      <c r="A36" s="248" t="s">
        <v>86</v>
      </c>
      <c r="B36" s="248"/>
      <c r="C36" s="249" t="s">
        <v>87</v>
      </c>
      <c r="D36" s="250">
        <f>D23+D27+D35</f>
        <v>788.59000000000015</v>
      </c>
      <c r="E36" s="102" t="s">
        <v>22</v>
      </c>
      <c r="F36" s="51">
        <f>F23</f>
        <v>24024</v>
      </c>
      <c r="G36" s="244">
        <f>G23+G27+G35</f>
        <v>4176</v>
      </c>
      <c r="H36" s="246">
        <f>H23+H27+H35</f>
        <v>23.013999999999999</v>
      </c>
      <c r="I36" s="241"/>
      <c r="J36" s="242"/>
    </row>
    <row r="37" spans="1:12" ht="38.25" customHeight="1" x14ac:dyDescent="0.25">
      <c r="A37" s="248"/>
      <c r="B37" s="248"/>
      <c r="C37" s="249"/>
      <c r="D37" s="250"/>
      <c r="E37" s="104" t="s">
        <v>88</v>
      </c>
      <c r="F37" s="53">
        <f>F27+F35</f>
        <v>1760.4159999999999</v>
      </c>
      <c r="G37" s="245"/>
      <c r="H37" s="247"/>
      <c r="I37" s="241"/>
      <c r="J37" s="243"/>
      <c r="L37" s="18">
        <v>204538.59000000005</v>
      </c>
    </row>
    <row r="38" spans="1:12" hidden="1" x14ac:dyDescent="0.25">
      <c r="I38" s="19"/>
    </row>
    <row r="39" spans="1:12" ht="25.5" hidden="1" x14ac:dyDescent="0.2">
      <c r="A39" s="6" t="s">
        <v>86</v>
      </c>
      <c r="D39" s="6">
        <v>8255.8110369999995</v>
      </c>
      <c r="F39" s="6">
        <v>173.2705</v>
      </c>
      <c r="G39" s="6">
        <v>113233.47204780763</v>
      </c>
      <c r="H39" s="8">
        <v>390.86066324000006</v>
      </c>
    </row>
    <row r="40" spans="1:12" hidden="1" x14ac:dyDescent="0.2">
      <c r="D40" s="8">
        <v>9165.9010259999995</v>
      </c>
      <c r="G40" s="7">
        <v>117265.02144007654</v>
      </c>
      <c r="H40" s="8">
        <v>437.6663145120001</v>
      </c>
    </row>
    <row r="41" spans="1:12" hidden="1" x14ac:dyDescent="0.2"/>
    <row r="42" spans="1:12" hidden="1" x14ac:dyDescent="0.2"/>
    <row r="43" spans="1:12" hidden="1" x14ac:dyDescent="0.2"/>
    <row r="44" spans="1:12" hidden="1" x14ac:dyDescent="0.2"/>
    <row r="45" spans="1:12" hidden="1" x14ac:dyDescent="0.2"/>
    <row r="46" spans="1:12" hidden="1" x14ac:dyDescent="0.2"/>
    <row r="47" spans="1:12" hidden="1" x14ac:dyDescent="0.2"/>
    <row r="48" spans="1:12" hidden="1" x14ac:dyDescent="0.2"/>
    <row r="49" spans="4:8" hidden="1" x14ac:dyDescent="0.2"/>
    <row r="50" spans="4:8" hidden="1" x14ac:dyDescent="0.2"/>
    <row r="51" spans="4:8" hidden="1" x14ac:dyDescent="0.2"/>
    <row r="52" spans="4:8" hidden="1" x14ac:dyDescent="0.2"/>
    <row r="55" spans="4:8" x14ac:dyDescent="0.2">
      <c r="D55" s="8">
        <f>D36+3250.41</f>
        <v>4039</v>
      </c>
      <c r="G55" s="7">
        <f>G36+188986</f>
        <v>193162</v>
      </c>
      <c r="H55" s="8">
        <f>H36+616.204</f>
        <v>639.21799999999996</v>
      </c>
    </row>
    <row r="67" spans="4:4" x14ac:dyDescent="0.2">
      <c r="D67" s="8">
        <f>D36+'План Генерация'!D71</f>
        <v>1787.3322924712802</v>
      </c>
    </row>
  </sheetData>
  <mergeCells count="35">
    <mergeCell ref="A24:J24"/>
    <mergeCell ref="A25:D25"/>
    <mergeCell ref="A27:B27"/>
    <mergeCell ref="I36:I37"/>
    <mergeCell ref="J36:J37"/>
    <mergeCell ref="G36:G37"/>
    <mergeCell ref="H36:H37"/>
    <mergeCell ref="A36:B37"/>
    <mergeCell ref="C36:C37"/>
    <mergeCell ref="D36:D37"/>
    <mergeCell ref="B29:D29"/>
    <mergeCell ref="B31:D31"/>
    <mergeCell ref="B33:D33"/>
    <mergeCell ref="A35:B35"/>
    <mergeCell ref="A21:D21"/>
    <mergeCell ref="A23:B23"/>
    <mergeCell ref="A7:J7"/>
    <mergeCell ref="A8:D8"/>
    <mergeCell ref="A11:B11"/>
    <mergeCell ref="A12:D12"/>
    <mergeCell ref="A15:B15"/>
    <mergeCell ref="A2:J2"/>
    <mergeCell ref="E4:H4"/>
    <mergeCell ref="E5:H5"/>
    <mergeCell ref="H1:J1"/>
    <mergeCell ref="A20:B20"/>
    <mergeCell ref="A3:J3"/>
    <mergeCell ref="A4:A6"/>
    <mergeCell ref="B4:B6"/>
    <mergeCell ref="C4:D4"/>
    <mergeCell ref="I4:I6"/>
    <mergeCell ref="J4:J6"/>
    <mergeCell ref="C5:C6"/>
    <mergeCell ref="D5:D6"/>
    <mergeCell ref="A16:D16"/>
  </mergeCells>
  <printOptions horizontalCentered="1"/>
  <pageMargins left="0.70866141732283472" right="0.51181102362204722" top="0.74803149606299213" bottom="0.35433070866141736" header="0.11811023622047245" footer="0.11811023622047245"/>
  <pageSetup paperSize="9" scale="86" fitToHeight="0" orientation="landscape" r:id="rId1"/>
  <rowBreaks count="2" manualBreakCount="2">
    <brk id="15" max="9" man="1"/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План Генерация</vt:lpstr>
      <vt:lpstr>План Тепловые сети</vt:lpstr>
      <vt:lpstr>'План Генерация'!Заголовки_для_печати</vt:lpstr>
      <vt:lpstr>'План Тепловые сети'!Заголовки_для_печати</vt:lpstr>
      <vt:lpstr>'План Генерация'!Область_печати</vt:lpstr>
      <vt:lpstr>'План Тепловые сети'!Область_печати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Ранджелович Эльмира Фавитовна</dc:creator>
  <cp:lastModifiedBy>Пыталь Ксения Михайловна</cp:lastModifiedBy>
  <cp:lastPrinted>2017-04-20T11:35:45Z</cp:lastPrinted>
  <dcterms:created xsi:type="dcterms:W3CDTF">2015-10-27T09:39:10Z</dcterms:created>
  <dcterms:modified xsi:type="dcterms:W3CDTF">2017-04-21T10:21:12Z</dcterms:modified>
</cp:coreProperties>
</file>